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ZY\Desktop\公告\"/>
    </mc:Choice>
  </mc:AlternateContent>
  <bookViews>
    <workbookView xWindow="0" yWindow="0" windowWidth="19200" windowHeight="7215" activeTab="6"/>
  </bookViews>
  <sheets>
    <sheet name="A1" sheetId="3" r:id="rId1"/>
    <sheet name="A2" sheetId="8" r:id="rId2"/>
    <sheet name="A3" sheetId="7" r:id="rId3"/>
    <sheet name="A4" sheetId="6" r:id="rId4"/>
    <sheet name="A5" sheetId="4" r:id="rId5"/>
    <sheet name="A6" sheetId="5" r:id="rId6"/>
    <sheet name="A7" sheetId="17" r:id="rId7"/>
    <sheet name="测绘A1" sheetId="13" state="hidden" r:id="rId8"/>
    <sheet name="测绘A2" sheetId="14" state="hidden" r:id="rId9"/>
    <sheet name="测绘A3" sheetId="15" state="hidden" r:id="rId10"/>
    <sheet name="测绘A4" sheetId="16" state="hidden" r:id="rId11"/>
    <sheet name="测绘A5" sheetId="11" state="hidden" r:id="rId12"/>
    <sheet name="测绘A6" sheetId="12" state="hidden" r:id="rId13"/>
    <sheet name="测绘A7" sheetId="10" state="hidden" r:id="rId14"/>
    <sheet name="打分表" sheetId="18" state="hidden" r:id="rId15"/>
  </sheets>
  <definedNames>
    <definedName name="_xlnm._FilterDatabase" localSheetId="7" hidden="1">测绘A1!$B$1:$B$367</definedName>
  </definedNames>
  <calcPr calcId="152511"/>
</workbook>
</file>

<file path=xl/calcChain.xml><?xml version="1.0" encoding="utf-8"?>
<calcChain xmlns="http://schemas.openxmlformats.org/spreadsheetml/2006/main">
  <c r="U13" i="18" l="1"/>
  <c r="U12" i="18"/>
  <c r="P10" i="18"/>
  <c r="O10" i="18"/>
  <c r="L10" i="18"/>
  <c r="K10" i="18"/>
  <c r="P9" i="18"/>
  <c r="O9" i="18"/>
  <c r="N9" i="18"/>
  <c r="N10" i="18" s="1"/>
  <c r="M9" i="18"/>
  <c r="M10" i="18" s="1"/>
  <c r="L9" i="18"/>
  <c r="K9" i="18"/>
  <c r="I5" i="10"/>
  <c r="I6" i="12"/>
  <c r="I184" i="11"/>
  <c r="I183" i="11"/>
  <c r="I176" i="11"/>
  <c r="I154" i="11"/>
  <c r="I147" i="11"/>
  <c r="I155" i="11" s="1"/>
  <c r="I124" i="11"/>
  <c r="I72" i="11"/>
  <c r="I110" i="11" s="1"/>
  <c r="I125" i="11" s="1"/>
  <c r="I43" i="11"/>
  <c r="I36" i="11"/>
  <c r="I6" i="11"/>
  <c r="I6" i="16"/>
  <c r="I7" i="15"/>
  <c r="H6" i="14"/>
  <c r="I7" i="13"/>
  <c r="K77" i="17"/>
  <c r="K76" i="17" s="1"/>
  <c r="C77" i="17"/>
  <c r="C76" i="17" s="1"/>
  <c r="L76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N73" i="17"/>
  <c r="N77" i="17" s="1"/>
  <c r="N76" i="17" s="1"/>
  <c r="M73" i="17"/>
  <c r="M77" i="17" s="1"/>
  <c r="M76" i="17" s="1"/>
  <c r="L73" i="17"/>
  <c r="L77" i="17" s="1"/>
  <c r="K73" i="17"/>
  <c r="J73" i="17"/>
  <c r="J77" i="17" s="1"/>
  <c r="J76" i="17" s="1"/>
  <c r="I73" i="17"/>
  <c r="I77" i="17" s="1"/>
  <c r="I76" i="17" s="1"/>
  <c r="H73" i="17"/>
  <c r="H77" i="17" s="1"/>
  <c r="H76" i="17" s="1"/>
  <c r="G73" i="17"/>
  <c r="G77" i="17" s="1"/>
  <c r="G76" i="17" s="1"/>
  <c r="F73" i="17"/>
  <c r="F77" i="17" s="1"/>
  <c r="F76" i="17" s="1"/>
  <c r="E73" i="17"/>
  <c r="E77" i="17" s="1"/>
  <c r="E76" i="17" s="1"/>
  <c r="D73" i="17"/>
  <c r="D77" i="17" s="1"/>
  <c r="D76" i="17" s="1"/>
  <c r="C73" i="17"/>
  <c r="K71" i="17"/>
  <c r="K70" i="17" s="1"/>
  <c r="C71" i="17"/>
  <c r="C70" i="17" s="1"/>
  <c r="D70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N67" i="17"/>
  <c r="N71" i="17" s="1"/>
  <c r="N70" i="17" s="1"/>
  <c r="M67" i="17"/>
  <c r="M71" i="17" s="1"/>
  <c r="M70" i="17" s="1"/>
  <c r="L67" i="17"/>
  <c r="L71" i="17" s="1"/>
  <c r="L70" i="17" s="1"/>
  <c r="K67" i="17"/>
  <c r="J67" i="17"/>
  <c r="J71" i="17" s="1"/>
  <c r="J70" i="17" s="1"/>
  <c r="I67" i="17"/>
  <c r="I71" i="17" s="1"/>
  <c r="I70" i="17" s="1"/>
  <c r="H67" i="17"/>
  <c r="H71" i="17" s="1"/>
  <c r="H70" i="17" s="1"/>
  <c r="G67" i="17"/>
  <c r="G71" i="17" s="1"/>
  <c r="G70" i="17" s="1"/>
  <c r="F67" i="17"/>
  <c r="F71" i="17" s="1"/>
  <c r="F70" i="17" s="1"/>
  <c r="E67" i="17"/>
  <c r="E71" i="17" s="1"/>
  <c r="E70" i="17" s="1"/>
  <c r="D67" i="17"/>
  <c r="D71" i="17" s="1"/>
  <c r="C67" i="17"/>
  <c r="K65" i="17"/>
  <c r="K64" i="17" s="1"/>
  <c r="C65" i="17"/>
  <c r="C64" i="17" s="1"/>
  <c r="L64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N61" i="17"/>
  <c r="N65" i="17" s="1"/>
  <c r="N64" i="17" s="1"/>
  <c r="M61" i="17"/>
  <c r="M65" i="17" s="1"/>
  <c r="M64" i="17" s="1"/>
  <c r="L61" i="17"/>
  <c r="L65" i="17" s="1"/>
  <c r="K61" i="17"/>
  <c r="J61" i="17"/>
  <c r="J65" i="17" s="1"/>
  <c r="J64" i="17" s="1"/>
  <c r="I61" i="17"/>
  <c r="I65" i="17" s="1"/>
  <c r="I64" i="17" s="1"/>
  <c r="H61" i="17"/>
  <c r="H65" i="17" s="1"/>
  <c r="H64" i="17" s="1"/>
  <c r="G61" i="17"/>
  <c r="G65" i="17" s="1"/>
  <c r="G64" i="17" s="1"/>
  <c r="F61" i="17"/>
  <c r="F65" i="17" s="1"/>
  <c r="F64" i="17" s="1"/>
  <c r="E61" i="17"/>
  <c r="E65" i="17" s="1"/>
  <c r="E64" i="17" s="1"/>
  <c r="D61" i="17"/>
  <c r="D65" i="17" s="1"/>
  <c r="D64" i="17" s="1"/>
  <c r="C61" i="17"/>
  <c r="K59" i="17"/>
  <c r="K58" i="17" s="1"/>
  <c r="C59" i="17"/>
  <c r="C58" i="17" s="1"/>
  <c r="D58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N55" i="17"/>
  <c r="N59" i="17" s="1"/>
  <c r="N58" i="17" s="1"/>
  <c r="M55" i="17"/>
  <c r="M59" i="17" s="1"/>
  <c r="M58" i="17" s="1"/>
  <c r="L55" i="17"/>
  <c r="L59" i="17" s="1"/>
  <c r="L58" i="17" s="1"/>
  <c r="K55" i="17"/>
  <c r="J55" i="17"/>
  <c r="J59" i="17" s="1"/>
  <c r="J58" i="17" s="1"/>
  <c r="I55" i="17"/>
  <c r="I59" i="17" s="1"/>
  <c r="I58" i="17" s="1"/>
  <c r="H55" i="17"/>
  <c r="H59" i="17" s="1"/>
  <c r="H58" i="17" s="1"/>
  <c r="G55" i="17"/>
  <c r="G59" i="17" s="1"/>
  <c r="G58" i="17" s="1"/>
  <c r="F55" i="17"/>
  <c r="F59" i="17" s="1"/>
  <c r="F58" i="17" s="1"/>
  <c r="E55" i="17"/>
  <c r="E59" i="17" s="1"/>
  <c r="E58" i="17" s="1"/>
  <c r="D55" i="17"/>
  <c r="D59" i="17" s="1"/>
  <c r="C55" i="17"/>
  <c r="K53" i="17"/>
  <c r="K52" i="17" s="1"/>
  <c r="C53" i="17"/>
  <c r="C52" i="17" s="1"/>
  <c r="L52" i="17"/>
  <c r="G52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N49" i="17"/>
  <c r="N53" i="17" s="1"/>
  <c r="N52" i="17" s="1"/>
  <c r="M49" i="17"/>
  <c r="M53" i="17" s="1"/>
  <c r="M52" i="17" s="1"/>
  <c r="L49" i="17"/>
  <c r="L53" i="17" s="1"/>
  <c r="K49" i="17"/>
  <c r="J49" i="17"/>
  <c r="J53" i="17" s="1"/>
  <c r="J52" i="17" s="1"/>
  <c r="I49" i="17"/>
  <c r="I53" i="17" s="1"/>
  <c r="I52" i="17" s="1"/>
  <c r="H49" i="17"/>
  <c r="H53" i="17" s="1"/>
  <c r="H52" i="17" s="1"/>
  <c r="G49" i="17"/>
  <c r="G53" i="17" s="1"/>
  <c r="F49" i="17"/>
  <c r="F53" i="17" s="1"/>
  <c r="F52" i="17" s="1"/>
  <c r="E49" i="17"/>
  <c r="E53" i="17" s="1"/>
  <c r="E52" i="17" s="1"/>
  <c r="D49" i="17"/>
  <c r="D53" i="17" s="1"/>
  <c r="D52" i="17" s="1"/>
  <c r="C49" i="17"/>
  <c r="K47" i="17"/>
  <c r="K46" i="17" s="1"/>
  <c r="C47" i="17"/>
  <c r="C46" i="17" s="1"/>
  <c r="G46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N47" i="17" s="1"/>
  <c r="N46" i="17" s="1"/>
  <c r="M43" i="17"/>
  <c r="M47" i="17" s="1"/>
  <c r="M46" i="17" s="1"/>
  <c r="L43" i="17"/>
  <c r="L47" i="17" s="1"/>
  <c r="L46" i="17" s="1"/>
  <c r="K43" i="17"/>
  <c r="J43" i="17"/>
  <c r="J47" i="17" s="1"/>
  <c r="J46" i="17" s="1"/>
  <c r="I43" i="17"/>
  <c r="I47" i="17" s="1"/>
  <c r="I46" i="17" s="1"/>
  <c r="H43" i="17"/>
  <c r="H47" i="17" s="1"/>
  <c r="H46" i="17" s="1"/>
  <c r="G43" i="17"/>
  <c r="G47" i="17" s="1"/>
  <c r="F43" i="17"/>
  <c r="F47" i="17" s="1"/>
  <c r="F46" i="17" s="1"/>
  <c r="E43" i="17"/>
  <c r="E47" i="17" s="1"/>
  <c r="E46" i="17" s="1"/>
  <c r="D43" i="17"/>
  <c r="D47" i="17" s="1"/>
  <c r="D46" i="17" s="1"/>
  <c r="C43" i="17"/>
  <c r="K41" i="17"/>
  <c r="K40" i="17" s="1"/>
  <c r="C41" i="17"/>
  <c r="C40" i="17" s="1"/>
  <c r="L40" i="17"/>
  <c r="G40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N37" i="17"/>
  <c r="N41" i="17" s="1"/>
  <c r="N40" i="17" s="1"/>
  <c r="M37" i="17"/>
  <c r="M41" i="17" s="1"/>
  <c r="M40" i="17" s="1"/>
  <c r="L37" i="17"/>
  <c r="L41" i="17" s="1"/>
  <c r="K37" i="17"/>
  <c r="J37" i="17"/>
  <c r="J41" i="17" s="1"/>
  <c r="J40" i="17" s="1"/>
  <c r="I37" i="17"/>
  <c r="I41" i="17" s="1"/>
  <c r="I40" i="17" s="1"/>
  <c r="H37" i="17"/>
  <c r="H41" i="17" s="1"/>
  <c r="H40" i="17" s="1"/>
  <c r="G37" i="17"/>
  <c r="G41" i="17" s="1"/>
  <c r="F37" i="17"/>
  <c r="F41" i="17" s="1"/>
  <c r="F40" i="17" s="1"/>
  <c r="E37" i="17"/>
  <c r="E41" i="17" s="1"/>
  <c r="E40" i="17" s="1"/>
  <c r="D37" i="17"/>
  <c r="D41" i="17" s="1"/>
  <c r="D40" i="17" s="1"/>
  <c r="C37" i="17"/>
  <c r="K35" i="17"/>
  <c r="K34" i="17" s="1"/>
  <c r="H35" i="17"/>
  <c r="H34" i="17" s="1"/>
  <c r="C35" i="17"/>
  <c r="C34" i="17" s="1"/>
  <c r="N32" i="17"/>
  <c r="M32" i="17"/>
  <c r="L32" i="17"/>
  <c r="K32" i="17"/>
  <c r="J32" i="17"/>
  <c r="I32" i="17"/>
  <c r="H32" i="17"/>
  <c r="G32" i="17"/>
  <c r="F32" i="17"/>
  <c r="E32" i="17"/>
  <c r="D32" i="17"/>
  <c r="C32" i="17"/>
  <c r="N31" i="17"/>
  <c r="N35" i="17" s="1"/>
  <c r="N34" i="17" s="1"/>
  <c r="M31" i="17"/>
  <c r="M35" i="17" s="1"/>
  <c r="M34" i="17" s="1"/>
  <c r="L31" i="17"/>
  <c r="L35" i="17" s="1"/>
  <c r="L34" i="17" s="1"/>
  <c r="K31" i="17"/>
  <c r="J31" i="17"/>
  <c r="J35" i="17" s="1"/>
  <c r="J34" i="17" s="1"/>
  <c r="I31" i="17"/>
  <c r="I35" i="17" s="1"/>
  <c r="I34" i="17" s="1"/>
  <c r="H31" i="17"/>
  <c r="G31" i="17"/>
  <c r="G35" i="17" s="1"/>
  <c r="G34" i="17" s="1"/>
  <c r="F31" i="17"/>
  <c r="F35" i="17" s="1"/>
  <c r="F34" i="17" s="1"/>
  <c r="E31" i="17"/>
  <c r="E35" i="17" s="1"/>
  <c r="E34" i="17" s="1"/>
  <c r="D31" i="17"/>
  <c r="D35" i="17" s="1"/>
  <c r="D34" i="17" s="1"/>
  <c r="C31" i="17"/>
  <c r="K29" i="17"/>
  <c r="K28" i="17" s="1"/>
  <c r="C29" i="17"/>
  <c r="C28" i="17" s="1"/>
  <c r="L28" i="17"/>
  <c r="G28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N25" i="17"/>
  <c r="N29" i="17" s="1"/>
  <c r="N28" i="17" s="1"/>
  <c r="M25" i="17"/>
  <c r="M29" i="17" s="1"/>
  <c r="M28" i="17" s="1"/>
  <c r="L25" i="17"/>
  <c r="L29" i="17" s="1"/>
  <c r="K25" i="17"/>
  <c r="J25" i="17"/>
  <c r="J29" i="17" s="1"/>
  <c r="J28" i="17" s="1"/>
  <c r="I25" i="17"/>
  <c r="I29" i="17" s="1"/>
  <c r="I28" i="17" s="1"/>
  <c r="H25" i="17"/>
  <c r="H29" i="17" s="1"/>
  <c r="H28" i="17" s="1"/>
  <c r="G25" i="17"/>
  <c r="G29" i="17" s="1"/>
  <c r="F25" i="17"/>
  <c r="F29" i="17" s="1"/>
  <c r="F28" i="17" s="1"/>
  <c r="E25" i="17"/>
  <c r="E29" i="17" s="1"/>
  <c r="E28" i="17" s="1"/>
  <c r="D25" i="17"/>
  <c r="D29" i="17" s="1"/>
  <c r="D28" i="17" s="1"/>
  <c r="C25" i="17"/>
  <c r="K23" i="17"/>
  <c r="K22" i="17" s="1"/>
  <c r="H23" i="17"/>
  <c r="H22" i="17" s="1"/>
  <c r="C23" i="17"/>
  <c r="C22" i="17" s="1"/>
  <c r="D22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N23" i="17" s="1"/>
  <c r="N22" i="17" s="1"/>
  <c r="M19" i="17"/>
  <c r="M23" i="17" s="1"/>
  <c r="M22" i="17" s="1"/>
  <c r="L19" i="17"/>
  <c r="L23" i="17" s="1"/>
  <c r="L22" i="17" s="1"/>
  <c r="K19" i="17"/>
  <c r="J19" i="17"/>
  <c r="J23" i="17" s="1"/>
  <c r="J22" i="17" s="1"/>
  <c r="I19" i="17"/>
  <c r="I23" i="17" s="1"/>
  <c r="I22" i="17" s="1"/>
  <c r="H19" i="17"/>
  <c r="G19" i="17"/>
  <c r="G23" i="17" s="1"/>
  <c r="G22" i="17" s="1"/>
  <c r="F19" i="17"/>
  <c r="F23" i="17" s="1"/>
  <c r="F22" i="17" s="1"/>
  <c r="E19" i="17"/>
  <c r="E23" i="17" s="1"/>
  <c r="E22" i="17" s="1"/>
  <c r="D19" i="17"/>
  <c r="D23" i="17" s="1"/>
  <c r="C19" i="17"/>
  <c r="K17" i="17"/>
  <c r="K16" i="17" s="1"/>
  <c r="C17" i="17"/>
  <c r="C16" i="17" s="1"/>
  <c r="L16" i="17"/>
  <c r="G16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N13" i="17"/>
  <c r="N17" i="17" s="1"/>
  <c r="N16" i="17" s="1"/>
  <c r="M13" i="17"/>
  <c r="M17" i="17" s="1"/>
  <c r="M16" i="17" s="1"/>
  <c r="L13" i="17"/>
  <c r="L17" i="17" s="1"/>
  <c r="K13" i="17"/>
  <c r="J13" i="17"/>
  <c r="J17" i="17" s="1"/>
  <c r="J16" i="17" s="1"/>
  <c r="I13" i="17"/>
  <c r="I17" i="17" s="1"/>
  <c r="I16" i="17" s="1"/>
  <c r="H13" i="17"/>
  <c r="H17" i="17" s="1"/>
  <c r="H16" i="17" s="1"/>
  <c r="G13" i="17"/>
  <c r="G17" i="17" s="1"/>
  <c r="F13" i="17"/>
  <c r="F17" i="17" s="1"/>
  <c r="F16" i="17" s="1"/>
  <c r="E13" i="17"/>
  <c r="E17" i="17" s="1"/>
  <c r="E16" i="17" s="1"/>
  <c r="D13" i="17"/>
  <c r="D17" i="17" s="1"/>
  <c r="D16" i="17" s="1"/>
  <c r="C13" i="17"/>
  <c r="K11" i="17"/>
  <c r="K10" i="17" s="1"/>
  <c r="H11" i="17"/>
  <c r="H10" i="17" s="1"/>
  <c r="N8" i="17"/>
  <c r="M8" i="17"/>
  <c r="L8" i="17"/>
  <c r="K8" i="17"/>
  <c r="J8" i="17"/>
  <c r="I8" i="17"/>
  <c r="H8" i="17"/>
  <c r="G8" i="17"/>
  <c r="N7" i="17"/>
  <c r="N11" i="17" s="1"/>
  <c r="N10" i="17" s="1"/>
  <c r="M7" i="17"/>
  <c r="M11" i="17" s="1"/>
  <c r="M10" i="17" s="1"/>
  <c r="L7" i="17"/>
  <c r="L11" i="17" s="1"/>
  <c r="L10" i="17" s="1"/>
  <c r="K7" i="17"/>
  <c r="J7" i="17"/>
  <c r="J11" i="17" s="1"/>
  <c r="J10" i="17" s="1"/>
  <c r="I7" i="17"/>
  <c r="I11" i="17" s="1"/>
  <c r="I10" i="17" s="1"/>
  <c r="H7" i="17"/>
  <c r="G7" i="17"/>
  <c r="G11" i="17" s="1"/>
  <c r="G10" i="17" s="1"/>
  <c r="X76" i="5"/>
  <c r="I71" i="5"/>
  <c r="I70" i="5" s="1"/>
  <c r="H71" i="5"/>
  <c r="D71" i="5"/>
  <c r="H70" i="5"/>
  <c r="D70" i="5"/>
  <c r="J68" i="5"/>
  <c r="I68" i="5"/>
  <c r="H68" i="5"/>
  <c r="G68" i="5"/>
  <c r="F68" i="5"/>
  <c r="E68" i="5"/>
  <c r="D68" i="5"/>
  <c r="C68" i="5"/>
  <c r="J67" i="5"/>
  <c r="J71" i="5" s="1"/>
  <c r="J70" i="5" s="1"/>
  <c r="I67" i="5"/>
  <c r="H67" i="5"/>
  <c r="G67" i="5"/>
  <c r="G71" i="5" s="1"/>
  <c r="G70" i="5" s="1"/>
  <c r="F67" i="5"/>
  <c r="F71" i="5" s="1"/>
  <c r="F70" i="5" s="1"/>
  <c r="E67" i="5"/>
  <c r="E71" i="5" s="1"/>
  <c r="E70" i="5" s="1"/>
  <c r="D67" i="5"/>
  <c r="C67" i="5"/>
  <c r="C71" i="5" s="1"/>
  <c r="C70" i="5" s="1"/>
  <c r="H65" i="5"/>
  <c r="H64" i="5" s="1"/>
  <c r="D65" i="5"/>
  <c r="D64" i="5"/>
  <c r="J62" i="5"/>
  <c r="I62" i="5"/>
  <c r="H62" i="5"/>
  <c r="G62" i="5"/>
  <c r="F62" i="5"/>
  <c r="E62" i="5"/>
  <c r="D62" i="5"/>
  <c r="C62" i="5"/>
  <c r="J61" i="5"/>
  <c r="J65" i="5" s="1"/>
  <c r="J64" i="5" s="1"/>
  <c r="I61" i="5"/>
  <c r="I65" i="5" s="1"/>
  <c r="I64" i="5" s="1"/>
  <c r="H61" i="5"/>
  <c r="G61" i="5"/>
  <c r="G65" i="5" s="1"/>
  <c r="G64" i="5" s="1"/>
  <c r="F61" i="5"/>
  <c r="F65" i="5" s="1"/>
  <c r="F64" i="5" s="1"/>
  <c r="E61" i="5"/>
  <c r="E65" i="5" s="1"/>
  <c r="E64" i="5" s="1"/>
  <c r="D61" i="5"/>
  <c r="C61" i="5"/>
  <c r="C65" i="5" s="1"/>
  <c r="C64" i="5" s="1"/>
  <c r="I59" i="5"/>
  <c r="I58" i="5" s="1"/>
  <c r="H59" i="5"/>
  <c r="H58" i="5"/>
  <c r="J56" i="5"/>
  <c r="I56" i="5"/>
  <c r="H56" i="5"/>
  <c r="G56" i="5"/>
  <c r="F56" i="5"/>
  <c r="E56" i="5"/>
  <c r="D56" i="5"/>
  <c r="C56" i="5"/>
  <c r="J55" i="5"/>
  <c r="J59" i="5" s="1"/>
  <c r="J58" i="5" s="1"/>
  <c r="I55" i="5"/>
  <c r="H55" i="5"/>
  <c r="G55" i="5"/>
  <c r="G59" i="5" s="1"/>
  <c r="G58" i="5" s="1"/>
  <c r="F55" i="5"/>
  <c r="F59" i="5" s="1"/>
  <c r="F58" i="5" s="1"/>
  <c r="E55" i="5"/>
  <c r="E59" i="5" s="1"/>
  <c r="E58" i="5" s="1"/>
  <c r="D55" i="5"/>
  <c r="D59" i="5" s="1"/>
  <c r="D58" i="5" s="1"/>
  <c r="C55" i="5"/>
  <c r="C59" i="5" s="1"/>
  <c r="C58" i="5" s="1"/>
  <c r="F53" i="5"/>
  <c r="F52" i="5" s="1"/>
  <c r="J50" i="5"/>
  <c r="I50" i="5"/>
  <c r="H50" i="5"/>
  <c r="G50" i="5"/>
  <c r="F50" i="5"/>
  <c r="E50" i="5"/>
  <c r="D50" i="5"/>
  <c r="C50" i="5"/>
  <c r="J49" i="5"/>
  <c r="J53" i="5" s="1"/>
  <c r="J52" i="5" s="1"/>
  <c r="I49" i="5"/>
  <c r="I53" i="5" s="1"/>
  <c r="I52" i="5" s="1"/>
  <c r="H49" i="5"/>
  <c r="H53" i="5" s="1"/>
  <c r="H52" i="5" s="1"/>
  <c r="G49" i="5"/>
  <c r="G53" i="5" s="1"/>
  <c r="G52" i="5" s="1"/>
  <c r="F49" i="5"/>
  <c r="E49" i="5"/>
  <c r="E53" i="5" s="1"/>
  <c r="E52" i="5" s="1"/>
  <c r="D49" i="5"/>
  <c r="D53" i="5" s="1"/>
  <c r="D52" i="5" s="1"/>
  <c r="C49" i="5"/>
  <c r="C53" i="5" s="1"/>
  <c r="C52" i="5" s="1"/>
  <c r="F47" i="5"/>
  <c r="F46" i="5" s="1"/>
  <c r="J44" i="5"/>
  <c r="I44" i="5"/>
  <c r="H44" i="5"/>
  <c r="G44" i="5"/>
  <c r="F44" i="5"/>
  <c r="E44" i="5"/>
  <c r="D44" i="5"/>
  <c r="C44" i="5"/>
  <c r="J43" i="5"/>
  <c r="J47" i="5" s="1"/>
  <c r="J46" i="5" s="1"/>
  <c r="I43" i="5"/>
  <c r="I47" i="5" s="1"/>
  <c r="I46" i="5" s="1"/>
  <c r="H43" i="5"/>
  <c r="H47" i="5" s="1"/>
  <c r="H46" i="5" s="1"/>
  <c r="G43" i="5"/>
  <c r="G47" i="5" s="1"/>
  <c r="G46" i="5" s="1"/>
  <c r="F43" i="5"/>
  <c r="E43" i="5"/>
  <c r="E47" i="5" s="1"/>
  <c r="E46" i="5" s="1"/>
  <c r="D43" i="5"/>
  <c r="D47" i="5" s="1"/>
  <c r="D46" i="5" s="1"/>
  <c r="C43" i="5"/>
  <c r="C47" i="5" s="1"/>
  <c r="C46" i="5" s="1"/>
  <c r="F41" i="5"/>
  <c r="F40" i="5" s="1"/>
  <c r="J38" i="5"/>
  <c r="I38" i="5"/>
  <c r="H38" i="5"/>
  <c r="G38" i="5"/>
  <c r="F38" i="5"/>
  <c r="E38" i="5"/>
  <c r="D38" i="5"/>
  <c r="C38" i="5"/>
  <c r="J37" i="5"/>
  <c r="J41" i="5" s="1"/>
  <c r="J40" i="5" s="1"/>
  <c r="I37" i="5"/>
  <c r="I41" i="5" s="1"/>
  <c r="I40" i="5" s="1"/>
  <c r="H37" i="5"/>
  <c r="H41" i="5" s="1"/>
  <c r="H40" i="5" s="1"/>
  <c r="G37" i="5"/>
  <c r="G41" i="5" s="1"/>
  <c r="G40" i="5" s="1"/>
  <c r="F37" i="5"/>
  <c r="E37" i="5"/>
  <c r="E41" i="5" s="1"/>
  <c r="E40" i="5" s="1"/>
  <c r="D37" i="5"/>
  <c r="D41" i="5" s="1"/>
  <c r="D40" i="5" s="1"/>
  <c r="C37" i="5"/>
  <c r="C41" i="5" s="1"/>
  <c r="C40" i="5" s="1"/>
  <c r="F35" i="5"/>
  <c r="F34" i="5" s="1"/>
  <c r="J32" i="5"/>
  <c r="I32" i="5"/>
  <c r="H32" i="5"/>
  <c r="G32" i="5"/>
  <c r="F32" i="5"/>
  <c r="E32" i="5"/>
  <c r="D32" i="5"/>
  <c r="C32" i="5"/>
  <c r="J31" i="5"/>
  <c r="J35" i="5" s="1"/>
  <c r="J34" i="5" s="1"/>
  <c r="I31" i="5"/>
  <c r="I35" i="5" s="1"/>
  <c r="I34" i="5" s="1"/>
  <c r="H31" i="5"/>
  <c r="H35" i="5" s="1"/>
  <c r="H34" i="5" s="1"/>
  <c r="G31" i="5"/>
  <c r="G35" i="5" s="1"/>
  <c r="G34" i="5" s="1"/>
  <c r="F31" i="5"/>
  <c r="E31" i="5"/>
  <c r="E35" i="5" s="1"/>
  <c r="E34" i="5" s="1"/>
  <c r="D31" i="5"/>
  <c r="D35" i="5" s="1"/>
  <c r="D34" i="5" s="1"/>
  <c r="C31" i="5"/>
  <c r="C35" i="5" s="1"/>
  <c r="C34" i="5" s="1"/>
  <c r="F29" i="5"/>
  <c r="F28" i="5" s="1"/>
  <c r="J26" i="5"/>
  <c r="I26" i="5"/>
  <c r="H26" i="5"/>
  <c r="G26" i="5"/>
  <c r="F26" i="5"/>
  <c r="E26" i="5"/>
  <c r="D26" i="5"/>
  <c r="C26" i="5"/>
  <c r="J25" i="5"/>
  <c r="J29" i="5" s="1"/>
  <c r="J28" i="5" s="1"/>
  <c r="I25" i="5"/>
  <c r="I29" i="5" s="1"/>
  <c r="I28" i="5" s="1"/>
  <c r="H25" i="5"/>
  <c r="H29" i="5" s="1"/>
  <c r="H28" i="5" s="1"/>
  <c r="G25" i="5"/>
  <c r="G29" i="5" s="1"/>
  <c r="G28" i="5" s="1"/>
  <c r="F25" i="5"/>
  <c r="E25" i="5"/>
  <c r="E29" i="5" s="1"/>
  <c r="E28" i="5" s="1"/>
  <c r="D25" i="5"/>
  <c r="D29" i="5" s="1"/>
  <c r="D28" i="5" s="1"/>
  <c r="C25" i="5"/>
  <c r="C29" i="5" s="1"/>
  <c r="C28" i="5" s="1"/>
  <c r="F23" i="5"/>
  <c r="F22" i="5" s="1"/>
  <c r="J20" i="5"/>
  <c r="I20" i="5"/>
  <c r="H20" i="5"/>
  <c r="G20" i="5"/>
  <c r="F20" i="5"/>
  <c r="E20" i="5"/>
  <c r="D20" i="5"/>
  <c r="C20" i="5"/>
  <c r="J19" i="5"/>
  <c r="J23" i="5" s="1"/>
  <c r="J22" i="5" s="1"/>
  <c r="I19" i="5"/>
  <c r="I23" i="5" s="1"/>
  <c r="I22" i="5" s="1"/>
  <c r="H19" i="5"/>
  <c r="H23" i="5" s="1"/>
  <c r="H22" i="5" s="1"/>
  <c r="G19" i="5"/>
  <c r="G23" i="5" s="1"/>
  <c r="G22" i="5" s="1"/>
  <c r="F19" i="5"/>
  <c r="E19" i="5"/>
  <c r="E23" i="5" s="1"/>
  <c r="E22" i="5" s="1"/>
  <c r="D19" i="5"/>
  <c r="D23" i="5" s="1"/>
  <c r="D22" i="5" s="1"/>
  <c r="C19" i="5"/>
  <c r="C23" i="5" s="1"/>
  <c r="C22" i="5" s="1"/>
  <c r="F17" i="5"/>
  <c r="F16" i="5" s="1"/>
  <c r="J14" i="5"/>
  <c r="I14" i="5"/>
  <c r="H14" i="5"/>
  <c r="G14" i="5"/>
  <c r="F14" i="5"/>
  <c r="E14" i="5"/>
  <c r="D14" i="5"/>
  <c r="C14" i="5"/>
  <c r="J13" i="5"/>
  <c r="J17" i="5" s="1"/>
  <c r="J16" i="5" s="1"/>
  <c r="I13" i="5"/>
  <c r="I17" i="5" s="1"/>
  <c r="I16" i="5" s="1"/>
  <c r="H13" i="5"/>
  <c r="H17" i="5" s="1"/>
  <c r="H16" i="5" s="1"/>
  <c r="G13" i="5"/>
  <c r="G17" i="5" s="1"/>
  <c r="G16" i="5" s="1"/>
  <c r="F13" i="5"/>
  <c r="E13" i="5"/>
  <c r="E17" i="5" s="1"/>
  <c r="E16" i="5" s="1"/>
  <c r="D13" i="5"/>
  <c r="D17" i="5" s="1"/>
  <c r="D16" i="5" s="1"/>
  <c r="C13" i="5"/>
  <c r="C17" i="5" s="1"/>
  <c r="C16" i="5" s="1"/>
  <c r="F11" i="5"/>
  <c r="F10" i="5" s="1"/>
  <c r="J8" i="5"/>
  <c r="I8" i="5"/>
  <c r="H8" i="5"/>
  <c r="G8" i="5"/>
  <c r="F8" i="5"/>
  <c r="E8" i="5"/>
  <c r="D8" i="5"/>
  <c r="C8" i="5"/>
  <c r="J7" i="5"/>
  <c r="J11" i="5" s="1"/>
  <c r="J10" i="5" s="1"/>
  <c r="I7" i="5"/>
  <c r="I11" i="5" s="1"/>
  <c r="I10" i="5" s="1"/>
  <c r="H7" i="5"/>
  <c r="H11" i="5" s="1"/>
  <c r="H10" i="5" s="1"/>
  <c r="G7" i="5"/>
  <c r="G11" i="5" s="1"/>
  <c r="G10" i="5" s="1"/>
  <c r="F7" i="5"/>
  <c r="E7" i="5"/>
  <c r="E11" i="5" s="1"/>
  <c r="E10" i="5" s="1"/>
  <c r="D7" i="5"/>
  <c r="D11" i="5" s="1"/>
  <c r="D10" i="5" s="1"/>
  <c r="C7" i="5"/>
  <c r="C11" i="5" s="1"/>
  <c r="C10" i="5" s="1"/>
  <c r="J77" i="4"/>
  <c r="J76" i="4" s="1"/>
  <c r="K76" i="4"/>
  <c r="F76" i="4"/>
  <c r="N74" i="4"/>
  <c r="M74" i="4"/>
  <c r="L74" i="4"/>
  <c r="K74" i="4"/>
  <c r="J74" i="4"/>
  <c r="I74" i="4"/>
  <c r="H74" i="4"/>
  <c r="G74" i="4"/>
  <c r="F74" i="4"/>
  <c r="E74" i="4"/>
  <c r="D74" i="4"/>
  <c r="C74" i="4"/>
  <c r="N73" i="4"/>
  <c r="N77" i="4" s="1"/>
  <c r="N76" i="4" s="1"/>
  <c r="M73" i="4"/>
  <c r="M77" i="4" s="1"/>
  <c r="M76" i="4" s="1"/>
  <c r="L73" i="4"/>
  <c r="L77" i="4" s="1"/>
  <c r="L76" i="4" s="1"/>
  <c r="K73" i="4"/>
  <c r="K77" i="4" s="1"/>
  <c r="J73" i="4"/>
  <c r="I73" i="4"/>
  <c r="I77" i="4" s="1"/>
  <c r="I76" i="4" s="1"/>
  <c r="H73" i="4"/>
  <c r="H77" i="4" s="1"/>
  <c r="H76" i="4" s="1"/>
  <c r="G73" i="4"/>
  <c r="G77" i="4" s="1"/>
  <c r="G76" i="4" s="1"/>
  <c r="F73" i="4"/>
  <c r="F77" i="4" s="1"/>
  <c r="E73" i="4"/>
  <c r="E77" i="4" s="1"/>
  <c r="E76" i="4" s="1"/>
  <c r="D73" i="4"/>
  <c r="D77" i="4" s="1"/>
  <c r="D76" i="4" s="1"/>
  <c r="C73" i="4"/>
  <c r="C77" i="4" s="1"/>
  <c r="C76" i="4" s="1"/>
  <c r="J71" i="4"/>
  <c r="J70" i="4" s="1"/>
  <c r="N68" i="4"/>
  <c r="M68" i="4"/>
  <c r="L68" i="4"/>
  <c r="K68" i="4"/>
  <c r="J68" i="4"/>
  <c r="I68" i="4"/>
  <c r="H68" i="4"/>
  <c r="G68" i="4"/>
  <c r="F68" i="4"/>
  <c r="E68" i="4"/>
  <c r="D68" i="4"/>
  <c r="C68" i="4"/>
  <c r="N67" i="4"/>
  <c r="N71" i="4" s="1"/>
  <c r="N70" i="4" s="1"/>
  <c r="M67" i="4"/>
  <c r="M71" i="4" s="1"/>
  <c r="M70" i="4" s="1"/>
  <c r="L67" i="4"/>
  <c r="L71" i="4" s="1"/>
  <c r="L70" i="4" s="1"/>
  <c r="K67" i="4"/>
  <c r="K71" i="4" s="1"/>
  <c r="K70" i="4" s="1"/>
  <c r="J67" i="4"/>
  <c r="I67" i="4"/>
  <c r="I71" i="4" s="1"/>
  <c r="I70" i="4" s="1"/>
  <c r="H67" i="4"/>
  <c r="H71" i="4" s="1"/>
  <c r="H70" i="4" s="1"/>
  <c r="G67" i="4"/>
  <c r="G71" i="4" s="1"/>
  <c r="G70" i="4" s="1"/>
  <c r="F67" i="4"/>
  <c r="F71" i="4" s="1"/>
  <c r="F70" i="4" s="1"/>
  <c r="E67" i="4"/>
  <c r="E71" i="4" s="1"/>
  <c r="E70" i="4" s="1"/>
  <c r="D67" i="4"/>
  <c r="D71" i="4" s="1"/>
  <c r="D70" i="4" s="1"/>
  <c r="C67" i="4"/>
  <c r="C71" i="4" s="1"/>
  <c r="C70" i="4" s="1"/>
  <c r="J65" i="4"/>
  <c r="J64" i="4" s="1"/>
  <c r="G65" i="4"/>
  <c r="K64" i="4"/>
  <c r="G64" i="4"/>
  <c r="N62" i="4"/>
  <c r="M62" i="4"/>
  <c r="L62" i="4"/>
  <c r="K62" i="4"/>
  <c r="J62" i="4"/>
  <c r="I62" i="4"/>
  <c r="H62" i="4"/>
  <c r="G62" i="4"/>
  <c r="F62" i="4"/>
  <c r="E62" i="4"/>
  <c r="D62" i="4"/>
  <c r="C62" i="4"/>
  <c r="N61" i="4"/>
  <c r="N65" i="4" s="1"/>
  <c r="N64" i="4" s="1"/>
  <c r="M61" i="4"/>
  <c r="M65" i="4" s="1"/>
  <c r="M64" i="4" s="1"/>
  <c r="L61" i="4"/>
  <c r="L65" i="4" s="1"/>
  <c r="L64" i="4" s="1"/>
  <c r="K61" i="4"/>
  <c r="K65" i="4" s="1"/>
  <c r="J61" i="4"/>
  <c r="I61" i="4"/>
  <c r="I65" i="4" s="1"/>
  <c r="I64" i="4" s="1"/>
  <c r="H61" i="4"/>
  <c r="H65" i="4" s="1"/>
  <c r="H64" i="4" s="1"/>
  <c r="G61" i="4"/>
  <c r="F61" i="4"/>
  <c r="F65" i="4" s="1"/>
  <c r="F64" i="4" s="1"/>
  <c r="E61" i="4"/>
  <c r="E65" i="4" s="1"/>
  <c r="E64" i="4" s="1"/>
  <c r="D61" i="4"/>
  <c r="D65" i="4" s="1"/>
  <c r="D64" i="4" s="1"/>
  <c r="C61" i="4"/>
  <c r="C65" i="4" s="1"/>
  <c r="C64" i="4" s="1"/>
  <c r="N59" i="4"/>
  <c r="L59" i="4"/>
  <c r="L58" i="4" s="1"/>
  <c r="H59" i="4"/>
  <c r="H58" i="4" s="1"/>
  <c r="N58" i="4"/>
  <c r="J58" i="4"/>
  <c r="N56" i="4"/>
  <c r="M56" i="4"/>
  <c r="L56" i="4"/>
  <c r="K56" i="4"/>
  <c r="J56" i="4"/>
  <c r="I56" i="4"/>
  <c r="H56" i="4"/>
  <c r="G56" i="4"/>
  <c r="F56" i="4"/>
  <c r="E56" i="4"/>
  <c r="D56" i="4"/>
  <c r="C56" i="4"/>
  <c r="N55" i="4"/>
  <c r="M55" i="4"/>
  <c r="M59" i="4" s="1"/>
  <c r="M58" i="4" s="1"/>
  <c r="L55" i="4"/>
  <c r="K55" i="4"/>
  <c r="K59" i="4" s="1"/>
  <c r="K58" i="4" s="1"/>
  <c r="J55" i="4"/>
  <c r="J59" i="4" s="1"/>
  <c r="I55" i="4"/>
  <c r="I59" i="4" s="1"/>
  <c r="I58" i="4" s="1"/>
  <c r="H55" i="4"/>
  <c r="G55" i="4"/>
  <c r="G59" i="4" s="1"/>
  <c r="G58" i="4" s="1"/>
  <c r="F55" i="4"/>
  <c r="F59" i="4" s="1"/>
  <c r="F58" i="4" s="1"/>
  <c r="E55" i="4"/>
  <c r="E59" i="4" s="1"/>
  <c r="E58" i="4" s="1"/>
  <c r="D55" i="4"/>
  <c r="D59" i="4" s="1"/>
  <c r="D58" i="4" s="1"/>
  <c r="C55" i="4"/>
  <c r="C59" i="4" s="1"/>
  <c r="C58" i="4" s="1"/>
  <c r="K53" i="4"/>
  <c r="K52" i="4" s="1"/>
  <c r="F53" i="4"/>
  <c r="D53" i="4"/>
  <c r="D52" i="4" s="1"/>
  <c r="C53" i="4"/>
  <c r="C52" i="4" s="1"/>
  <c r="F52" i="4"/>
  <c r="N50" i="4"/>
  <c r="M50" i="4"/>
  <c r="L50" i="4"/>
  <c r="K50" i="4"/>
  <c r="J50" i="4"/>
  <c r="I50" i="4"/>
  <c r="H50" i="4"/>
  <c r="G50" i="4"/>
  <c r="F50" i="4"/>
  <c r="E50" i="4"/>
  <c r="D50" i="4"/>
  <c r="C50" i="4"/>
  <c r="N49" i="4"/>
  <c r="N53" i="4" s="1"/>
  <c r="N52" i="4" s="1"/>
  <c r="M49" i="4"/>
  <c r="M53" i="4" s="1"/>
  <c r="M52" i="4" s="1"/>
  <c r="L49" i="4"/>
  <c r="L53" i="4" s="1"/>
  <c r="L52" i="4" s="1"/>
  <c r="K49" i="4"/>
  <c r="J49" i="4"/>
  <c r="J53" i="4" s="1"/>
  <c r="J52" i="4" s="1"/>
  <c r="I49" i="4"/>
  <c r="I53" i="4" s="1"/>
  <c r="I52" i="4" s="1"/>
  <c r="H49" i="4"/>
  <c r="H53" i="4" s="1"/>
  <c r="H52" i="4" s="1"/>
  <c r="G49" i="4"/>
  <c r="G53" i="4" s="1"/>
  <c r="G52" i="4" s="1"/>
  <c r="F49" i="4"/>
  <c r="E49" i="4"/>
  <c r="E53" i="4" s="1"/>
  <c r="E52" i="4" s="1"/>
  <c r="D49" i="4"/>
  <c r="C49" i="4"/>
  <c r="N47" i="4"/>
  <c r="L47" i="4"/>
  <c r="L46" i="4" s="1"/>
  <c r="H47" i="4"/>
  <c r="G47" i="4"/>
  <c r="G46" i="4" s="1"/>
  <c r="N46" i="4"/>
  <c r="H46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M47" i="4" s="1"/>
  <c r="M46" i="4" s="1"/>
  <c r="L43" i="4"/>
  <c r="K43" i="4"/>
  <c r="K47" i="4" s="1"/>
  <c r="K46" i="4" s="1"/>
  <c r="J43" i="4"/>
  <c r="J47" i="4" s="1"/>
  <c r="J46" i="4" s="1"/>
  <c r="I43" i="4"/>
  <c r="I47" i="4" s="1"/>
  <c r="I46" i="4" s="1"/>
  <c r="H43" i="4"/>
  <c r="G43" i="4"/>
  <c r="F43" i="4"/>
  <c r="F47" i="4" s="1"/>
  <c r="F46" i="4" s="1"/>
  <c r="E43" i="4"/>
  <c r="E47" i="4" s="1"/>
  <c r="E46" i="4" s="1"/>
  <c r="D43" i="4"/>
  <c r="D47" i="4" s="1"/>
  <c r="D46" i="4" s="1"/>
  <c r="C43" i="4"/>
  <c r="C47" i="4" s="1"/>
  <c r="C46" i="4" s="1"/>
  <c r="K41" i="4"/>
  <c r="K40" i="4" s="1"/>
  <c r="D41" i="4"/>
  <c r="D40" i="4" s="1"/>
  <c r="C41" i="4"/>
  <c r="C40" i="4" s="1"/>
  <c r="L40" i="4"/>
  <c r="N38" i="4"/>
  <c r="M38" i="4"/>
  <c r="L38" i="4"/>
  <c r="K38" i="4"/>
  <c r="J38" i="4"/>
  <c r="I38" i="4"/>
  <c r="H38" i="4"/>
  <c r="G38" i="4"/>
  <c r="F38" i="4"/>
  <c r="E38" i="4"/>
  <c r="D38" i="4"/>
  <c r="C38" i="4"/>
  <c r="N37" i="4"/>
  <c r="N41" i="4" s="1"/>
  <c r="N40" i="4" s="1"/>
  <c r="M37" i="4"/>
  <c r="M41" i="4" s="1"/>
  <c r="M40" i="4" s="1"/>
  <c r="L37" i="4"/>
  <c r="L41" i="4" s="1"/>
  <c r="K37" i="4"/>
  <c r="J37" i="4"/>
  <c r="J41" i="4" s="1"/>
  <c r="J40" i="4" s="1"/>
  <c r="I37" i="4"/>
  <c r="I41" i="4" s="1"/>
  <c r="I40" i="4" s="1"/>
  <c r="H37" i="4"/>
  <c r="H41" i="4" s="1"/>
  <c r="H40" i="4" s="1"/>
  <c r="G37" i="4"/>
  <c r="G41" i="4" s="1"/>
  <c r="G40" i="4" s="1"/>
  <c r="F37" i="4"/>
  <c r="F41" i="4" s="1"/>
  <c r="F40" i="4" s="1"/>
  <c r="E37" i="4"/>
  <c r="E41" i="4" s="1"/>
  <c r="E40" i="4" s="1"/>
  <c r="D37" i="4"/>
  <c r="C37" i="4"/>
  <c r="N35" i="4"/>
  <c r="N34" i="4" s="1"/>
  <c r="G35" i="4"/>
  <c r="G34" i="4" s="1"/>
  <c r="C35" i="4"/>
  <c r="C34" i="4" s="1"/>
  <c r="D34" i="4"/>
  <c r="N32" i="4"/>
  <c r="M32" i="4"/>
  <c r="L32" i="4"/>
  <c r="K32" i="4"/>
  <c r="J32" i="4"/>
  <c r="I32" i="4"/>
  <c r="H32" i="4"/>
  <c r="G32" i="4"/>
  <c r="F32" i="4"/>
  <c r="E32" i="4"/>
  <c r="D32" i="4"/>
  <c r="C32" i="4"/>
  <c r="N31" i="4"/>
  <c r="M31" i="4"/>
  <c r="M35" i="4" s="1"/>
  <c r="M34" i="4" s="1"/>
  <c r="L31" i="4"/>
  <c r="L35" i="4" s="1"/>
  <c r="L34" i="4" s="1"/>
  <c r="K31" i="4"/>
  <c r="K35" i="4" s="1"/>
  <c r="K34" i="4" s="1"/>
  <c r="J31" i="4"/>
  <c r="J35" i="4" s="1"/>
  <c r="J34" i="4" s="1"/>
  <c r="I31" i="4"/>
  <c r="I35" i="4" s="1"/>
  <c r="I34" i="4" s="1"/>
  <c r="H31" i="4"/>
  <c r="H35" i="4" s="1"/>
  <c r="H34" i="4" s="1"/>
  <c r="G31" i="4"/>
  <c r="F31" i="4"/>
  <c r="F35" i="4" s="1"/>
  <c r="F34" i="4" s="1"/>
  <c r="E31" i="4"/>
  <c r="E35" i="4" s="1"/>
  <c r="E34" i="4" s="1"/>
  <c r="D31" i="4"/>
  <c r="D35" i="4" s="1"/>
  <c r="C31" i="4"/>
  <c r="K29" i="4"/>
  <c r="F29" i="4"/>
  <c r="F28" i="4" s="1"/>
  <c r="D29" i="4"/>
  <c r="D28" i="4" s="1"/>
  <c r="C29" i="4"/>
  <c r="C28" i="4" s="1"/>
  <c r="L28" i="4"/>
  <c r="K28" i="4"/>
  <c r="N26" i="4"/>
  <c r="M26" i="4"/>
  <c r="L26" i="4"/>
  <c r="K26" i="4"/>
  <c r="J26" i="4"/>
  <c r="I26" i="4"/>
  <c r="H26" i="4"/>
  <c r="G26" i="4"/>
  <c r="F26" i="4"/>
  <c r="E26" i="4"/>
  <c r="D26" i="4"/>
  <c r="C26" i="4"/>
  <c r="N25" i="4"/>
  <c r="N29" i="4" s="1"/>
  <c r="N28" i="4" s="1"/>
  <c r="M25" i="4"/>
  <c r="M29" i="4" s="1"/>
  <c r="M28" i="4" s="1"/>
  <c r="L25" i="4"/>
  <c r="L29" i="4" s="1"/>
  <c r="K25" i="4"/>
  <c r="J25" i="4"/>
  <c r="J29" i="4" s="1"/>
  <c r="J28" i="4" s="1"/>
  <c r="I25" i="4"/>
  <c r="I29" i="4" s="1"/>
  <c r="I28" i="4" s="1"/>
  <c r="H25" i="4"/>
  <c r="H29" i="4" s="1"/>
  <c r="H28" i="4" s="1"/>
  <c r="G25" i="4"/>
  <c r="G29" i="4" s="1"/>
  <c r="G28" i="4" s="1"/>
  <c r="F25" i="4"/>
  <c r="E25" i="4"/>
  <c r="E29" i="4" s="1"/>
  <c r="E28" i="4" s="1"/>
  <c r="D25" i="4"/>
  <c r="C25" i="4"/>
  <c r="N23" i="4"/>
  <c r="L23" i="4"/>
  <c r="L22" i="4" s="1"/>
  <c r="N22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M23" i="4" s="1"/>
  <c r="M22" i="4" s="1"/>
  <c r="L19" i="4"/>
  <c r="K19" i="4"/>
  <c r="K23" i="4" s="1"/>
  <c r="K22" i="4" s="1"/>
  <c r="J19" i="4"/>
  <c r="J23" i="4" s="1"/>
  <c r="J22" i="4" s="1"/>
  <c r="I19" i="4"/>
  <c r="I23" i="4" s="1"/>
  <c r="I22" i="4" s="1"/>
  <c r="H19" i="4"/>
  <c r="H23" i="4" s="1"/>
  <c r="H22" i="4" s="1"/>
  <c r="G19" i="4"/>
  <c r="G23" i="4" s="1"/>
  <c r="G22" i="4" s="1"/>
  <c r="F19" i="4"/>
  <c r="F23" i="4" s="1"/>
  <c r="F22" i="4" s="1"/>
  <c r="E19" i="4"/>
  <c r="E23" i="4" s="1"/>
  <c r="E22" i="4" s="1"/>
  <c r="D19" i="4"/>
  <c r="D23" i="4" s="1"/>
  <c r="D22" i="4" s="1"/>
  <c r="C19" i="4"/>
  <c r="C23" i="4" s="1"/>
  <c r="C22" i="4" s="1"/>
  <c r="K17" i="4"/>
  <c r="F17" i="4"/>
  <c r="F16" i="4" s="1"/>
  <c r="D17" i="4"/>
  <c r="D16" i="4" s="1"/>
  <c r="C17" i="4"/>
  <c r="C16" i="4" s="1"/>
  <c r="K16" i="4"/>
  <c r="G16" i="4"/>
  <c r="N14" i="4"/>
  <c r="M14" i="4"/>
  <c r="L14" i="4"/>
  <c r="K14" i="4"/>
  <c r="J14" i="4"/>
  <c r="I14" i="4"/>
  <c r="H14" i="4"/>
  <c r="G14" i="4"/>
  <c r="F14" i="4"/>
  <c r="E14" i="4"/>
  <c r="D14" i="4"/>
  <c r="C14" i="4"/>
  <c r="N13" i="4"/>
  <c r="N17" i="4" s="1"/>
  <c r="N16" i="4" s="1"/>
  <c r="M13" i="4"/>
  <c r="M17" i="4" s="1"/>
  <c r="M16" i="4" s="1"/>
  <c r="L13" i="4"/>
  <c r="L17" i="4" s="1"/>
  <c r="L16" i="4" s="1"/>
  <c r="K13" i="4"/>
  <c r="J13" i="4"/>
  <c r="J17" i="4" s="1"/>
  <c r="J16" i="4" s="1"/>
  <c r="I13" i="4"/>
  <c r="I17" i="4" s="1"/>
  <c r="I16" i="4" s="1"/>
  <c r="H13" i="4"/>
  <c r="H17" i="4" s="1"/>
  <c r="H16" i="4" s="1"/>
  <c r="G13" i="4"/>
  <c r="G17" i="4" s="1"/>
  <c r="F13" i="4"/>
  <c r="E13" i="4"/>
  <c r="E17" i="4" s="1"/>
  <c r="E16" i="4" s="1"/>
  <c r="D13" i="4"/>
  <c r="C13" i="4"/>
  <c r="N11" i="4"/>
  <c r="N10" i="4" s="1"/>
  <c r="L11" i="4"/>
  <c r="L10" i="4" s="1"/>
  <c r="K11" i="4"/>
  <c r="H11" i="4"/>
  <c r="H10" i="4" s="1"/>
  <c r="G11" i="4"/>
  <c r="G10" i="4" s="1"/>
  <c r="K10" i="4"/>
  <c r="J10" i="4"/>
  <c r="N8" i="4"/>
  <c r="M8" i="4"/>
  <c r="L8" i="4"/>
  <c r="K8" i="4"/>
  <c r="J8" i="4"/>
  <c r="I8" i="4"/>
  <c r="H8" i="4"/>
  <c r="G8" i="4"/>
  <c r="N7" i="4"/>
  <c r="M7" i="4"/>
  <c r="M11" i="4" s="1"/>
  <c r="M10" i="4" s="1"/>
  <c r="L7" i="4"/>
  <c r="K7" i="4"/>
  <c r="J7" i="4"/>
  <c r="J11" i="4" s="1"/>
  <c r="I7" i="4"/>
  <c r="I11" i="4" s="1"/>
  <c r="I10" i="4" s="1"/>
  <c r="H7" i="4"/>
  <c r="G7" i="4"/>
  <c r="J118" i="6"/>
  <c r="J117" i="6" s="1"/>
  <c r="I118" i="6"/>
  <c r="I117" i="6" s="1"/>
  <c r="M117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N114" i="6"/>
  <c r="N118" i="6" s="1"/>
  <c r="N117" i="6" s="1"/>
  <c r="M114" i="6"/>
  <c r="M118" i="6" s="1"/>
  <c r="L114" i="6"/>
  <c r="L118" i="6" s="1"/>
  <c r="L117" i="6" s="1"/>
  <c r="K114" i="6"/>
  <c r="K118" i="6" s="1"/>
  <c r="K117" i="6" s="1"/>
  <c r="J114" i="6"/>
  <c r="I114" i="6"/>
  <c r="H114" i="6"/>
  <c r="H118" i="6" s="1"/>
  <c r="H117" i="6" s="1"/>
  <c r="G114" i="6"/>
  <c r="G118" i="6" s="1"/>
  <c r="G117" i="6" s="1"/>
  <c r="F114" i="6"/>
  <c r="F118" i="6" s="1"/>
  <c r="F117" i="6" s="1"/>
  <c r="E114" i="6"/>
  <c r="E118" i="6" s="1"/>
  <c r="E117" i="6" s="1"/>
  <c r="D114" i="6"/>
  <c r="D118" i="6" s="1"/>
  <c r="D117" i="6" s="1"/>
  <c r="C114" i="6"/>
  <c r="C118" i="6" s="1"/>
  <c r="C117" i="6" s="1"/>
  <c r="J107" i="6"/>
  <c r="J106" i="6" s="1"/>
  <c r="I107" i="6"/>
  <c r="I106" i="6" s="1"/>
  <c r="M106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N103" i="6"/>
  <c r="N107" i="6" s="1"/>
  <c r="N106" i="6" s="1"/>
  <c r="M103" i="6"/>
  <c r="M107" i="6" s="1"/>
  <c r="L103" i="6"/>
  <c r="L107" i="6" s="1"/>
  <c r="L106" i="6" s="1"/>
  <c r="K103" i="6"/>
  <c r="K107" i="6" s="1"/>
  <c r="K106" i="6" s="1"/>
  <c r="J103" i="6"/>
  <c r="I103" i="6"/>
  <c r="H103" i="6"/>
  <c r="H107" i="6" s="1"/>
  <c r="H106" i="6" s="1"/>
  <c r="G103" i="6"/>
  <c r="G107" i="6" s="1"/>
  <c r="G106" i="6" s="1"/>
  <c r="F103" i="6"/>
  <c r="F107" i="6" s="1"/>
  <c r="F106" i="6" s="1"/>
  <c r="E103" i="6"/>
  <c r="E107" i="6" s="1"/>
  <c r="E106" i="6" s="1"/>
  <c r="D103" i="6"/>
  <c r="D107" i="6" s="1"/>
  <c r="D106" i="6" s="1"/>
  <c r="C103" i="6"/>
  <c r="C107" i="6" s="1"/>
  <c r="C106" i="6" s="1"/>
  <c r="J101" i="6"/>
  <c r="J100" i="6" s="1"/>
  <c r="I101" i="6"/>
  <c r="I100" i="6" s="1"/>
  <c r="M100" i="6"/>
  <c r="N98" i="6"/>
  <c r="M98" i="6"/>
  <c r="L98" i="6"/>
  <c r="K98" i="6"/>
  <c r="J98" i="6"/>
  <c r="I98" i="6"/>
  <c r="H98" i="6"/>
  <c r="G98" i="6"/>
  <c r="F98" i="6"/>
  <c r="E98" i="6"/>
  <c r="D98" i="6"/>
  <c r="C98" i="6"/>
  <c r="N97" i="6"/>
  <c r="N101" i="6" s="1"/>
  <c r="N100" i="6" s="1"/>
  <c r="M97" i="6"/>
  <c r="M101" i="6" s="1"/>
  <c r="L97" i="6"/>
  <c r="L101" i="6" s="1"/>
  <c r="L100" i="6" s="1"/>
  <c r="K97" i="6"/>
  <c r="K101" i="6" s="1"/>
  <c r="K100" i="6" s="1"/>
  <c r="J97" i="6"/>
  <c r="I97" i="6"/>
  <c r="H97" i="6"/>
  <c r="H101" i="6" s="1"/>
  <c r="H100" i="6" s="1"/>
  <c r="G97" i="6"/>
  <c r="G101" i="6" s="1"/>
  <c r="G100" i="6" s="1"/>
  <c r="F97" i="6"/>
  <c r="F101" i="6" s="1"/>
  <c r="F100" i="6" s="1"/>
  <c r="E97" i="6"/>
  <c r="E101" i="6" s="1"/>
  <c r="E100" i="6" s="1"/>
  <c r="D97" i="6"/>
  <c r="D101" i="6" s="1"/>
  <c r="D100" i="6" s="1"/>
  <c r="C97" i="6"/>
  <c r="C101" i="6" s="1"/>
  <c r="C100" i="6" s="1"/>
  <c r="J95" i="6"/>
  <c r="J94" i="6" s="1"/>
  <c r="I95" i="6"/>
  <c r="I94" i="6" s="1"/>
  <c r="M94" i="6"/>
  <c r="N92" i="6"/>
  <c r="M92" i="6"/>
  <c r="L92" i="6"/>
  <c r="K92" i="6"/>
  <c r="J92" i="6"/>
  <c r="I92" i="6"/>
  <c r="H92" i="6"/>
  <c r="G92" i="6"/>
  <c r="F92" i="6"/>
  <c r="E92" i="6"/>
  <c r="D92" i="6"/>
  <c r="C92" i="6"/>
  <c r="N91" i="6"/>
  <c r="N95" i="6" s="1"/>
  <c r="N94" i="6" s="1"/>
  <c r="M91" i="6"/>
  <c r="M95" i="6" s="1"/>
  <c r="L91" i="6"/>
  <c r="L95" i="6" s="1"/>
  <c r="L94" i="6" s="1"/>
  <c r="K91" i="6"/>
  <c r="K95" i="6" s="1"/>
  <c r="K94" i="6" s="1"/>
  <c r="J91" i="6"/>
  <c r="I91" i="6"/>
  <c r="H91" i="6"/>
  <c r="H95" i="6" s="1"/>
  <c r="H94" i="6" s="1"/>
  <c r="G91" i="6"/>
  <c r="G95" i="6" s="1"/>
  <c r="G94" i="6" s="1"/>
  <c r="F91" i="6"/>
  <c r="F95" i="6" s="1"/>
  <c r="F94" i="6" s="1"/>
  <c r="E91" i="6"/>
  <c r="E95" i="6" s="1"/>
  <c r="E94" i="6" s="1"/>
  <c r="D91" i="6"/>
  <c r="D95" i="6" s="1"/>
  <c r="D94" i="6" s="1"/>
  <c r="C91" i="6"/>
  <c r="C95" i="6" s="1"/>
  <c r="C94" i="6" s="1"/>
  <c r="J89" i="6"/>
  <c r="J88" i="6" s="1"/>
  <c r="I89" i="6"/>
  <c r="I88" i="6" s="1"/>
  <c r="M88" i="6"/>
  <c r="N86" i="6"/>
  <c r="M86" i="6"/>
  <c r="L86" i="6"/>
  <c r="K86" i="6"/>
  <c r="J86" i="6"/>
  <c r="I86" i="6"/>
  <c r="H86" i="6"/>
  <c r="G86" i="6"/>
  <c r="F86" i="6"/>
  <c r="E86" i="6"/>
  <c r="D86" i="6"/>
  <c r="C86" i="6"/>
  <c r="N85" i="6"/>
  <c r="N89" i="6" s="1"/>
  <c r="N88" i="6" s="1"/>
  <c r="M85" i="6"/>
  <c r="M89" i="6" s="1"/>
  <c r="L85" i="6"/>
  <c r="L89" i="6" s="1"/>
  <c r="L88" i="6" s="1"/>
  <c r="K85" i="6"/>
  <c r="K89" i="6" s="1"/>
  <c r="K88" i="6" s="1"/>
  <c r="J85" i="6"/>
  <c r="I85" i="6"/>
  <c r="H85" i="6"/>
  <c r="H89" i="6" s="1"/>
  <c r="H88" i="6" s="1"/>
  <c r="G85" i="6"/>
  <c r="G89" i="6" s="1"/>
  <c r="G88" i="6" s="1"/>
  <c r="F85" i="6"/>
  <c r="F89" i="6" s="1"/>
  <c r="F88" i="6" s="1"/>
  <c r="E85" i="6"/>
  <c r="E89" i="6" s="1"/>
  <c r="E88" i="6" s="1"/>
  <c r="D85" i="6"/>
  <c r="D89" i="6" s="1"/>
  <c r="D88" i="6" s="1"/>
  <c r="C85" i="6"/>
  <c r="C89" i="6" s="1"/>
  <c r="C88" i="6" s="1"/>
  <c r="J83" i="6"/>
  <c r="J82" i="6" s="1"/>
  <c r="I83" i="6"/>
  <c r="I82" i="6" s="1"/>
  <c r="M82" i="6"/>
  <c r="N80" i="6"/>
  <c r="M80" i="6"/>
  <c r="L80" i="6"/>
  <c r="K80" i="6"/>
  <c r="J80" i="6"/>
  <c r="I80" i="6"/>
  <c r="H80" i="6"/>
  <c r="G80" i="6"/>
  <c r="F80" i="6"/>
  <c r="E80" i="6"/>
  <c r="D80" i="6"/>
  <c r="C80" i="6"/>
  <c r="N79" i="6"/>
  <c r="N83" i="6" s="1"/>
  <c r="N82" i="6" s="1"/>
  <c r="M79" i="6"/>
  <c r="M83" i="6" s="1"/>
  <c r="L79" i="6"/>
  <c r="L83" i="6" s="1"/>
  <c r="L82" i="6" s="1"/>
  <c r="K79" i="6"/>
  <c r="K83" i="6" s="1"/>
  <c r="K82" i="6" s="1"/>
  <c r="J79" i="6"/>
  <c r="I79" i="6"/>
  <c r="H79" i="6"/>
  <c r="H83" i="6" s="1"/>
  <c r="H82" i="6" s="1"/>
  <c r="G79" i="6"/>
  <c r="G83" i="6" s="1"/>
  <c r="G82" i="6" s="1"/>
  <c r="F79" i="6"/>
  <c r="F83" i="6" s="1"/>
  <c r="F82" i="6" s="1"/>
  <c r="E79" i="6"/>
  <c r="E83" i="6" s="1"/>
  <c r="E82" i="6" s="1"/>
  <c r="D79" i="6"/>
  <c r="D83" i="6" s="1"/>
  <c r="D82" i="6" s="1"/>
  <c r="C79" i="6"/>
  <c r="C83" i="6" s="1"/>
  <c r="C82" i="6" s="1"/>
  <c r="J77" i="6"/>
  <c r="J76" i="6" s="1"/>
  <c r="I77" i="6"/>
  <c r="I76" i="6" s="1"/>
  <c r="M76" i="6"/>
  <c r="N74" i="6"/>
  <c r="M74" i="6"/>
  <c r="L74" i="6"/>
  <c r="K74" i="6"/>
  <c r="J74" i="6"/>
  <c r="I74" i="6"/>
  <c r="H74" i="6"/>
  <c r="G74" i="6"/>
  <c r="F74" i="6"/>
  <c r="E74" i="6"/>
  <c r="D74" i="6"/>
  <c r="C74" i="6"/>
  <c r="N73" i="6"/>
  <c r="N77" i="6" s="1"/>
  <c r="N76" i="6" s="1"/>
  <c r="M73" i="6"/>
  <c r="M77" i="6" s="1"/>
  <c r="L73" i="6"/>
  <c r="L77" i="6" s="1"/>
  <c r="L76" i="6" s="1"/>
  <c r="K73" i="6"/>
  <c r="K77" i="6" s="1"/>
  <c r="K76" i="6" s="1"/>
  <c r="J73" i="6"/>
  <c r="I73" i="6"/>
  <c r="H73" i="6"/>
  <c r="H77" i="6" s="1"/>
  <c r="H76" i="6" s="1"/>
  <c r="G73" i="6"/>
  <c r="G77" i="6" s="1"/>
  <c r="G76" i="6" s="1"/>
  <c r="F73" i="6"/>
  <c r="F77" i="6" s="1"/>
  <c r="F76" i="6" s="1"/>
  <c r="E73" i="6"/>
  <c r="E77" i="6" s="1"/>
  <c r="E76" i="6" s="1"/>
  <c r="D73" i="6"/>
  <c r="D77" i="6" s="1"/>
  <c r="D76" i="6" s="1"/>
  <c r="C73" i="6"/>
  <c r="C77" i="6" s="1"/>
  <c r="C76" i="6" s="1"/>
  <c r="J71" i="6"/>
  <c r="J70" i="6" s="1"/>
  <c r="I71" i="6"/>
  <c r="I70" i="6" s="1"/>
  <c r="M70" i="6"/>
  <c r="N68" i="6"/>
  <c r="M68" i="6"/>
  <c r="L68" i="6"/>
  <c r="K68" i="6"/>
  <c r="J68" i="6"/>
  <c r="I68" i="6"/>
  <c r="H68" i="6"/>
  <c r="G68" i="6"/>
  <c r="F68" i="6"/>
  <c r="E68" i="6"/>
  <c r="D68" i="6"/>
  <c r="C68" i="6"/>
  <c r="N67" i="6"/>
  <c r="N71" i="6" s="1"/>
  <c r="N70" i="6" s="1"/>
  <c r="M67" i="6"/>
  <c r="M71" i="6" s="1"/>
  <c r="L67" i="6"/>
  <c r="L71" i="6" s="1"/>
  <c r="L70" i="6" s="1"/>
  <c r="K67" i="6"/>
  <c r="K71" i="6" s="1"/>
  <c r="K70" i="6" s="1"/>
  <c r="J67" i="6"/>
  <c r="I67" i="6"/>
  <c r="H67" i="6"/>
  <c r="H71" i="6" s="1"/>
  <c r="H70" i="6" s="1"/>
  <c r="G67" i="6"/>
  <c r="G71" i="6" s="1"/>
  <c r="G70" i="6" s="1"/>
  <c r="F67" i="6"/>
  <c r="F71" i="6" s="1"/>
  <c r="F70" i="6" s="1"/>
  <c r="E67" i="6"/>
  <c r="E71" i="6" s="1"/>
  <c r="E70" i="6" s="1"/>
  <c r="D67" i="6"/>
  <c r="D71" i="6" s="1"/>
  <c r="D70" i="6" s="1"/>
  <c r="C67" i="6"/>
  <c r="C71" i="6" s="1"/>
  <c r="C70" i="6" s="1"/>
  <c r="J65" i="6"/>
  <c r="J64" i="6" s="1"/>
  <c r="I65" i="6"/>
  <c r="I64" i="6" s="1"/>
  <c r="M64" i="6"/>
  <c r="E64" i="6"/>
  <c r="N62" i="6"/>
  <c r="M62" i="6"/>
  <c r="L62" i="6"/>
  <c r="K62" i="6"/>
  <c r="J62" i="6"/>
  <c r="I62" i="6"/>
  <c r="H62" i="6"/>
  <c r="G62" i="6"/>
  <c r="F62" i="6"/>
  <c r="E62" i="6"/>
  <c r="D62" i="6"/>
  <c r="C62" i="6"/>
  <c r="N61" i="6"/>
  <c r="N65" i="6" s="1"/>
  <c r="N64" i="6" s="1"/>
  <c r="M61" i="6"/>
  <c r="M65" i="6" s="1"/>
  <c r="L61" i="6"/>
  <c r="L65" i="6" s="1"/>
  <c r="L64" i="6" s="1"/>
  <c r="K61" i="6"/>
  <c r="K65" i="6" s="1"/>
  <c r="K64" i="6" s="1"/>
  <c r="J61" i="6"/>
  <c r="I61" i="6"/>
  <c r="H61" i="6"/>
  <c r="H65" i="6" s="1"/>
  <c r="H64" i="6" s="1"/>
  <c r="G61" i="6"/>
  <c r="G65" i="6" s="1"/>
  <c r="G64" i="6" s="1"/>
  <c r="F61" i="6"/>
  <c r="F65" i="6" s="1"/>
  <c r="F64" i="6" s="1"/>
  <c r="E61" i="6"/>
  <c r="E65" i="6" s="1"/>
  <c r="D61" i="6"/>
  <c r="D65" i="6" s="1"/>
  <c r="D64" i="6" s="1"/>
  <c r="C61" i="6"/>
  <c r="C65" i="6" s="1"/>
  <c r="C64" i="6" s="1"/>
  <c r="L59" i="6"/>
  <c r="J59" i="6"/>
  <c r="J58" i="6" s="1"/>
  <c r="H59" i="6"/>
  <c r="L58" i="6"/>
  <c r="H58" i="6"/>
  <c r="F58" i="6"/>
  <c r="N56" i="6"/>
  <c r="M56" i="6"/>
  <c r="L56" i="6"/>
  <c r="K56" i="6"/>
  <c r="J56" i="6"/>
  <c r="I56" i="6"/>
  <c r="H56" i="6"/>
  <c r="G56" i="6"/>
  <c r="F56" i="6"/>
  <c r="E56" i="6"/>
  <c r="D56" i="6"/>
  <c r="C56" i="6"/>
  <c r="N55" i="6"/>
  <c r="N59" i="6" s="1"/>
  <c r="N58" i="6" s="1"/>
  <c r="M55" i="6"/>
  <c r="M59" i="6" s="1"/>
  <c r="M58" i="6" s="1"/>
  <c r="L55" i="6"/>
  <c r="K55" i="6"/>
  <c r="K59" i="6" s="1"/>
  <c r="K58" i="6" s="1"/>
  <c r="J55" i="6"/>
  <c r="I55" i="6"/>
  <c r="I59" i="6" s="1"/>
  <c r="I58" i="6" s="1"/>
  <c r="H55" i="6"/>
  <c r="G55" i="6"/>
  <c r="G59" i="6" s="1"/>
  <c r="G58" i="6" s="1"/>
  <c r="F55" i="6"/>
  <c r="F59" i="6" s="1"/>
  <c r="E55" i="6"/>
  <c r="E59" i="6" s="1"/>
  <c r="E58" i="6" s="1"/>
  <c r="D55" i="6"/>
  <c r="D59" i="6" s="1"/>
  <c r="D58" i="6" s="1"/>
  <c r="C55" i="6"/>
  <c r="C59" i="6" s="1"/>
  <c r="C58" i="6" s="1"/>
  <c r="N53" i="6"/>
  <c r="M53" i="6"/>
  <c r="M52" i="6" s="1"/>
  <c r="J53" i="6"/>
  <c r="I53" i="6"/>
  <c r="H53" i="6"/>
  <c r="H52" i="6" s="1"/>
  <c r="N52" i="6"/>
  <c r="J52" i="6"/>
  <c r="I52" i="6"/>
  <c r="N50" i="6"/>
  <c r="M50" i="6"/>
  <c r="L50" i="6"/>
  <c r="K50" i="6"/>
  <c r="J50" i="6"/>
  <c r="I50" i="6"/>
  <c r="H50" i="6"/>
  <c r="G50" i="6"/>
  <c r="F50" i="6"/>
  <c r="E50" i="6"/>
  <c r="D50" i="6"/>
  <c r="C50" i="6"/>
  <c r="N49" i="6"/>
  <c r="M49" i="6"/>
  <c r="L49" i="6"/>
  <c r="L53" i="6" s="1"/>
  <c r="L52" i="6" s="1"/>
  <c r="K49" i="6"/>
  <c r="K53" i="6" s="1"/>
  <c r="K52" i="6" s="1"/>
  <c r="J49" i="6"/>
  <c r="I49" i="6"/>
  <c r="H49" i="6"/>
  <c r="G49" i="6"/>
  <c r="G53" i="6" s="1"/>
  <c r="G52" i="6" s="1"/>
  <c r="F49" i="6"/>
  <c r="F53" i="6" s="1"/>
  <c r="F52" i="6" s="1"/>
  <c r="E49" i="6"/>
  <c r="E53" i="6" s="1"/>
  <c r="E52" i="6" s="1"/>
  <c r="D49" i="6"/>
  <c r="D53" i="6" s="1"/>
  <c r="D52" i="6" s="1"/>
  <c r="C49" i="6"/>
  <c r="C53" i="6" s="1"/>
  <c r="C52" i="6" s="1"/>
  <c r="L47" i="6"/>
  <c r="J47" i="6"/>
  <c r="J46" i="6" s="1"/>
  <c r="H47" i="6"/>
  <c r="L46" i="6"/>
  <c r="H46" i="6"/>
  <c r="F46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N47" i="6" s="1"/>
  <c r="N46" i="6" s="1"/>
  <c r="M43" i="6"/>
  <c r="M47" i="6" s="1"/>
  <c r="M46" i="6" s="1"/>
  <c r="L43" i="6"/>
  <c r="K43" i="6"/>
  <c r="K47" i="6" s="1"/>
  <c r="K46" i="6" s="1"/>
  <c r="J43" i="6"/>
  <c r="I43" i="6"/>
  <c r="I47" i="6" s="1"/>
  <c r="I46" i="6" s="1"/>
  <c r="H43" i="6"/>
  <c r="G43" i="6"/>
  <c r="G47" i="6" s="1"/>
  <c r="G46" i="6" s="1"/>
  <c r="F43" i="6"/>
  <c r="F47" i="6" s="1"/>
  <c r="E43" i="6"/>
  <c r="E47" i="6" s="1"/>
  <c r="E46" i="6" s="1"/>
  <c r="D43" i="6"/>
  <c r="D47" i="6" s="1"/>
  <c r="D46" i="6" s="1"/>
  <c r="C43" i="6"/>
  <c r="C47" i="6" s="1"/>
  <c r="C46" i="6" s="1"/>
  <c r="N41" i="6"/>
  <c r="M41" i="6"/>
  <c r="M40" i="6" s="1"/>
  <c r="J41" i="6"/>
  <c r="I41" i="6"/>
  <c r="H41" i="6"/>
  <c r="H40" i="6" s="1"/>
  <c r="N40" i="6"/>
  <c r="J40" i="6"/>
  <c r="I40" i="6"/>
  <c r="N38" i="6"/>
  <c r="M38" i="6"/>
  <c r="L38" i="6"/>
  <c r="K38" i="6"/>
  <c r="J38" i="6"/>
  <c r="I38" i="6"/>
  <c r="H38" i="6"/>
  <c r="G38" i="6"/>
  <c r="F38" i="6"/>
  <c r="E38" i="6"/>
  <c r="D38" i="6"/>
  <c r="C38" i="6"/>
  <c r="N37" i="6"/>
  <c r="M37" i="6"/>
  <c r="L37" i="6"/>
  <c r="L41" i="6" s="1"/>
  <c r="L40" i="6" s="1"/>
  <c r="K37" i="6"/>
  <c r="K41" i="6" s="1"/>
  <c r="K40" i="6" s="1"/>
  <c r="J37" i="6"/>
  <c r="I37" i="6"/>
  <c r="H37" i="6"/>
  <c r="G37" i="6"/>
  <c r="G41" i="6" s="1"/>
  <c r="G40" i="6" s="1"/>
  <c r="F37" i="6"/>
  <c r="F41" i="6" s="1"/>
  <c r="F40" i="6" s="1"/>
  <c r="E37" i="6"/>
  <c r="E41" i="6" s="1"/>
  <c r="E40" i="6" s="1"/>
  <c r="D37" i="6"/>
  <c r="D41" i="6" s="1"/>
  <c r="D40" i="6" s="1"/>
  <c r="C37" i="6"/>
  <c r="C41" i="6" s="1"/>
  <c r="C40" i="6" s="1"/>
  <c r="M35" i="6"/>
  <c r="L35" i="6"/>
  <c r="J35" i="6"/>
  <c r="J34" i="6" s="1"/>
  <c r="E35" i="6"/>
  <c r="E34" i="6" s="1"/>
  <c r="M34" i="6"/>
  <c r="L34" i="6"/>
  <c r="F34" i="6"/>
  <c r="N32" i="6"/>
  <c r="M32" i="6"/>
  <c r="L32" i="6"/>
  <c r="K32" i="6"/>
  <c r="J32" i="6"/>
  <c r="I32" i="6"/>
  <c r="H32" i="6"/>
  <c r="G32" i="6"/>
  <c r="F32" i="6"/>
  <c r="E32" i="6"/>
  <c r="D32" i="6"/>
  <c r="C32" i="6"/>
  <c r="N31" i="6"/>
  <c r="N35" i="6" s="1"/>
  <c r="N34" i="6" s="1"/>
  <c r="M31" i="6"/>
  <c r="L31" i="6"/>
  <c r="K31" i="6"/>
  <c r="K35" i="6" s="1"/>
  <c r="K34" i="6" s="1"/>
  <c r="J31" i="6"/>
  <c r="I31" i="6"/>
  <c r="I35" i="6" s="1"/>
  <c r="I34" i="6" s="1"/>
  <c r="H31" i="6"/>
  <c r="H35" i="6" s="1"/>
  <c r="H34" i="6" s="1"/>
  <c r="G31" i="6"/>
  <c r="G35" i="6" s="1"/>
  <c r="G34" i="6" s="1"/>
  <c r="F31" i="6"/>
  <c r="F35" i="6" s="1"/>
  <c r="E31" i="6"/>
  <c r="D31" i="6"/>
  <c r="D35" i="6" s="1"/>
  <c r="D34" i="6" s="1"/>
  <c r="C31" i="6"/>
  <c r="C35" i="6" s="1"/>
  <c r="C34" i="6" s="1"/>
  <c r="N29" i="6"/>
  <c r="J29" i="6"/>
  <c r="J28" i="6" s="1"/>
  <c r="N28" i="6"/>
  <c r="N26" i="6"/>
  <c r="M26" i="6"/>
  <c r="L26" i="6"/>
  <c r="K26" i="6"/>
  <c r="J26" i="6"/>
  <c r="I26" i="6"/>
  <c r="H26" i="6"/>
  <c r="G26" i="6"/>
  <c r="F26" i="6"/>
  <c r="E26" i="6"/>
  <c r="D26" i="6"/>
  <c r="C26" i="6"/>
  <c r="N25" i="6"/>
  <c r="M25" i="6"/>
  <c r="M29" i="6" s="1"/>
  <c r="M28" i="6" s="1"/>
  <c r="L25" i="6"/>
  <c r="L29" i="6" s="1"/>
  <c r="L28" i="6" s="1"/>
  <c r="K25" i="6"/>
  <c r="K29" i="6" s="1"/>
  <c r="K28" i="6" s="1"/>
  <c r="J25" i="6"/>
  <c r="I25" i="6"/>
  <c r="I29" i="6" s="1"/>
  <c r="I28" i="6" s="1"/>
  <c r="H25" i="6"/>
  <c r="H29" i="6" s="1"/>
  <c r="H28" i="6" s="1"/>
  <c r="G25" i="6"/>
  <c r="G29" i="6" s="1"/>
  <c r="G28" i="6" s="1"/>
  <c r="F25" i="6"/>
  <c r="F29" i="6" s="1"/>
  <c r="F28" i="6" s="1"/>
  <c r="E25" i="6"/>
  <c r="E29" i="6" s="1"/>
  <c r="E28" i="6" s="1"/>
  <c r="D25" i="6"/>
  <c r="D29" i="6" s="1"/>
  <c r="D28" i="6" s="1"/>
  <c r="C25" i="6"/>
  <c r="C29" i="6" s="1"/>
  <c r="C28" i="6" s="1"/>
  <c r="J23" i="6"/>
  <c r="J22" i="6" s="1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N23" i="6" s="1"/>
  <c r="N22" i="6" s="1"/>
  <c r="M19" i="6"/>
  <c r="M23" i="6" s="1"/>
  <c r="M22" i="6" s="1"/>
  <c r="L19" i="6"/>
  <c r="L23" i="6" s="1"/>
  <c r="L22" i="6" s="1"/>
  <c r="K19" i="6"/>
  <c r="K23" i="6" s="1"/>
  <c r="K22" i="6" s="1"/>
  <c r="J19" i="6"/>
  <c r="I19" i="6"/>
  <c r="I23" i="6" s="1"/>
  <c r="I22" i="6" s="1"/>
  <c r="H19" i="6"/>
  <c r="H23" i="6" s="1"/>
  <c r="H22" i="6" s="1"/>
  <c r="G19" i="6"/>
  <c r="G23" i="6" s="1"/>
  <c r="G22" i="6" s="1"/>
  <c r="F19" i="6"/>
  <c r="F23" i="6" s="1"/>
  <c r="F22" i="6" s="1"/>
  <c r="E19" i="6"/>
  <c r="E23" i="6" s="1"/>
  <c r="E22" i="6" s="1"/>
  <c r="D19" i="6"/>
  <c r="D23" i="6" s="1"/>
  <c r="D22" i="6" s="1"/>
  <c r="C19" i="6"/>
  <c r="C23" i="6" s="1"/>
  <c r="C22" i="6" s="1"/>
  <c r="F17" i="6"/>
  <c r="F16" i="6"/>
  <c r="N14" i="6"/>
  <c r="M14" i="6"/>
  <c r="L14" i="6"/>
  <c r="K14" i="6"/>
  <c r="F14" i="6"/>
  <c r="E14" i="6"/>
  <c r="D14" i="6"/>
  <c r="C14" i="6"/>
  <c r="N13" i="6"/>
  <c r="N17" i="6" s="1"/>
  <c r="N16" i="6" s="1"/>
  <c r="M13" i="6"/>
  <c r="M17" i="6" s="1"/>
  <c r="M16" i="6" s="1"/>
  <c r="L13" i="6"/>
  <c r="L17" i="6" s="1"/>
  <c r="L16" i="6" s="1"/>
  <c r="K13" i="6"/>
  <c r="K17" i="6" s="1"/>
  <c r="K16" i="6" s="1"/>
  <c r="F13" i="6"/>
  <c r="E13" i="6"/>
  <c r="E17" i="6" s="1"/>
  <c r="E16" i="6" s="1"/>
  <c r="D13" i="6"/>
  <c r="D17" i="6" s="1"/>
  <c r="D16" i="6" s="1"/>
  <c r="C13" i="6"/>
  <c r="C17" i="6" s="1"/>
  <c r="C16" i="6" s="1"/>
  <c r="F11" i="6"/>
  <c r="F10" i="6"/>
  <c r="N8" i="6"/>
  <c r="M8" i="6"/>
  <c r="L8" i="6"/>
  <c r="K8" i="6"/>
  <c r="F8" i="6"/>
  <c r="E8" i="6"/>
  <c r="D8" i="6"/>
  <c r="C8" i="6"/>
  <c r="N7" i="6"/>
  <c r="N11" i="6" s="1"/>
  <c r="N10" i="6" s="1"/>
  <c r="M7" i="6"/>
  <c r="M11" i="6" s="1"/>
  <c r="M10" i="6" s="1"/>
  <c r="L7" i="6"/>
  <c r="L11" i="6" s="1"/>
  <c r="L10" i="6" s="1"/>
  <c r="K7" i="6"/>
  <c r="K11" i="6" s="1"/>
  <c r="K10" i="6" s="1"/>
  <c r="F7" i="6"/>
  <c r="E7" i="6"/>
  <c r="E11" i="6" s="1"/>
  <c r="E10" i="6" s="1"/>
  <c r="D7" i="6"/>
  <c r="D11" i="6" s="1"/>
  <c r="D10" i="6" s="1"/>
  <c r="C7" i="6"/>
  <c r="C11" i="6" s="1"/>
  <c r="C10" i="6" s="1"/>
  <c r="F118" i="7"/>
  <c r="F117" i="7"/>
  <c r="J115" i="7"/>
  <c r="I115" i="7"/>
  <c r="H115" i="7"/>
  <c r="G115" i="7"/>
  <c r="F115" i="7"/>
  <c r="E115" i="7"/>
  <c r="D115" i="7"/>
  <c r="C115" i="7"/>
  <c r="J114" i="7"/>
  <c r="J118" i="7" s="1"/>
  <c r="J117" i="7" s="1"/>
  <c r="I114" i="7"/>
  <c r="I118" i="7" s="1"/>
  <c r="I117" i="7" s="1"/>
  <c r="H114" i="7"/>
  <c r="H118" i="7" s="1"/>
  <c r="H117" i="7" s="1"/>
  <c r="G114" i="7"/>
  <c r="G118" i="7" s="1"/>
  <c r="G117" i="7" s="1"/>
  <c r="F114" i="7"/>
  <c r="E114" i="7"/>
  <c r="E118" i="7" s="1"/>
  <c r="E117" i="7" s="1"/>
  <c r="D114" i="7"/>
  <c r="D118" i="7" s="1"/>
  <c r="D117" i="7" s="1"/>
  <c r="C114" i="7"/>
  <c r="C118" i="7" s="1"/>
  <c r="C117" i="7" s="1"/>
  <c r="F107" i="7"/>
  <c r="F106" i="7"/>
  <c r="J104" i="7"/>
  <c r="I104" i="7"/>
  <c r="H104" i="7"/>
  <c r="G104" i="7"/>
  <c r="F104" i="7"/>
  <c r="E104" i="7"/>
  <c r="D104" i="7"/>
  <c r="C104" i="7"/>
  <c r="J103" i="7"/>
  <c r="J107" i="7" s="1"/>
  <c r="J106" i="7" s="1"/>
  <c r="I103" i="7"/>
  <c r="I107" i="7" s="1"/>
  <c r="I106" i="7" s="1"/>
  <c r="H103" i="7"/>
  <c r="H107" i="7" s="1"/>
  <c r="H106" i="7" s="1"/>
  <c r="G103" i="7"/>
  <c r="G107" i="7" s="1"/>
  <c r="G106" i="7" s="1"/>
  <c r="F103" i="7"/>
  <c r="E103" i="7"/>
  <c r="E107" i="7" s="1"/>
  <c r="E106" i="7" s="1"/>
  <c r="D103" i="7"/>
  <c r="D107" i="7" s="1"/>
  <c r="D106" i="7" s="1"/>
  <c r="C103" i="7"/>
  <c r="C107" i="7" s="1"/>
  <c r="C106" i="7" s="1"/>
  <c r="F101" i="7"/>
  <c r="F100" i="7"/>
  <c r="J98" i="7"/>
  <c r="I98" i="7"/>
  <c r="H98" i="7"/>
  <c r="G98" i="7"/>
  <c r="F98" i="7"/>
  <c r="E98" i="7"/>
  <c r="D98" i="7"/>
  <c r="C98" i="7"/>
  <c r="J97" i="7"/>
  <c r="J101" i="7" s="1"/>
  <c r="J100" i="7" s="1"/>
  <c r="I97" i="7"/>
  <c r="I101" i="7" s="1"/>
  <c r="I100" i="7" s="1"/>
  <c r="H97" i="7"/>
  <c r="H101" i="7" s="1"/>
  <c r="H100" i="7" s="1"/>
  <c r="G97" i="7"/>
  <c r="G101" i="7" s="1"/>
  <c r="G100" i="7" s="1"/>
  <c r="F97" i="7"/>
  <c r="E97" i="7"/>
  <c r="E101" i="7" s="1"/>
  <c r="E100" i="7" s="1"/>
  <c r="D97" i="7"/>
  <c r="D101" i="7" s="1"/>
  <c r="D100" i="7" s="1"/>
  <c r="C97" i="7"/>
  <c r="C101" i="7" s="1"/>
  <c r="C100" i="7" s="1"/>
  <c r="F94" i="7"/>
  <c r="J92" i="7"/>
  <c r="I92" i="7"/>
  <c r="H92" i="7"/>
  <c r="G92" i="7"/>
  <c r="F92" i="7"/>
  <c r="E92" i="7"/>
  <c r="D92" i="7"/>
  <c r="C92" i="7"/>
  <c r="J91" i="7"/>
  <c r="J95" i="7" s="1"/>
  <c r="J94" i="7" s="1"/>
  <c r="I91" i="7"/>
  <c r="I95" i="7" s="1"/>
  <c r="I94" i="7" s="1"/>
  <c r="H91" i="7"/>
  <c r="H95" i="7" s="1"/>
  <c r="H94" i="7" s="1"/>
  <c r="G91" i="7"/>
  <c r="G95" i="7" s="1"/>
  <c r="G94" i="7" s="1"/>
  <c r="F91" i="7"/>
  <c r="F95" i="7" s="1"/>
  <c r="E91" i="7"/>
  <c r="E95" i="7" s="1"/>
  <c r="E94" i="7" s="1"/>
  <c r="D91" i="7"/>
  <c r="D95" i="7" s="1"/>
  <c r="D94" i="7" s="1"/>
  <c r="C91" i="7"/>
  <c r="C95" i="7" s="1"/>
  <c r="C94" i="7" s="1"/>
  <c r="F89" i="7"/>
  <c r="F88" i="7"/>
  <c r="J86" i="7"/>
  <c r="I86" i="7"/>
  <c r="H86" i="7"/>
  <c r="G86" i="7"/>
  <c r="F86" i="7"/>
  <c r="E86" i="7"/>
  <c r="D86" i="7"/>
  <c r="C86" i="7"/>
  <c r="J85" i="7"/>
  <c r="J89" i="7" s="1"/>
  <c r="J88" i="7" s="1"/>
  <c r="I85" i="7"/>
  <c r="I89" i="7" s="1"/>
  <c r="I88" i="7" s="1"/>
  <c r="H85" i="7"/>
  <c r="H89" i="7" s="1"/>
  <c r="H88" i="7" s="1"/>
  <c r="G85" i="7"/>
  <c r="G89" i="7" s="1"/>
  <c r="G88" i="7" s="1"/>
  <c r="F85" i="7"/>
  <c r="E85" i="7"/>
  <c r="E89" i="7" s="1"/>
  <c r="E88" i="7" s="1"/>
  <c r="D85" i="7"/>
  <c r="D89" i="7" s="1"/>
  <c r="D88" i="7" s="1"/>
  <c r="C85" i="7"/>
  <c r="C89" i="7" s="1"/>
  <c r="C88" i="7" s="1"/>
  <c r="F83" i="7"/>
  <c r="F82" i="7"/>
  <c r="J80" i="7"/>
  <c r="I80" i="7"/>
  <c r="H80" i="7"/>
  <c r="G80" i="7"/>
  <c r="F80" i="7"/>
  <c r="E80" i="7"/>
  <c r="D80" i="7"/>
  <c r="C80" i="7"/>
  <c r="J79" i="7"/>
  <c r="J83" i="7" s="1"/>
  <c r="J82" i="7" s="1"/>
  <c r="I79" i="7"/>
  <c r="I83" i="7" s="1"/>
  <c r="I82" i="7" s="1"/>
  <c r="H79" i="7"/>
  <c r="H83" i="7" s="1"/>
  <c r="H82" i="7" s="1"/>
  <c r="G79" i="7"/>
  <c r="G83" i="7" s="1"/>
  <c r="G82" i="7" s="1"/>
  <c r="F79" i="7"/>
  <c r="E79" i="7"/>
  <c r="E83" i="7" s="1"/>
  <c r="E82" i="7" s="1"/>
  <c r="D79" i="7"/>
  <c r="D83" i="7" s="1"/>
  <c r="D82" i="7" s="1"/>
  <c r="C79" i="7"/>
  <c r="C83" i="7" s="1"/>
  <c r="C82" i="7" s="1"/>
  <c r="F77" i="7"/>
  <c r="F76" i="7" s="1"/>
  <c r="J74" i="7"/>
  <c r="I74" i="7"/>
  <c r="H74" i="7"/>
  <c r="G74" i="7"/>
  <c r="F74" i="7"/>
  <c r="E74" i="7"/>
  <c r="D74" i="7"/>
  <c r="C74" i="7"/>
  <c r="J73" i="7"/>
  <c r="J77" i="7" s="1"/>
  <c r="J76" i="7" s="1"/>
  <c r="I73" i="7"/>
  <c r="I77" i="7" s="1"/>
  <c r="I76" i="7" s="1"/>
  <c r="H73" i="7"/>
  <c r="H77" i="7" s="1"/>
  <c r="H76" i="7" s="1"/>
  <c r="G73" i="7"/>
  <c r="G77" i="7" s="1"/>
  <c r="G76" i="7" s="1"/>
  <c r="F73" i="7"/>
  <c r="E73" i="7"/>
  <c r="E77" i="7" s="1"/>
  <c r="E76" i="7" s="1"/>
  <c r="D73" i="7"/>
  <c r="D77" i="7" s="1"/>
  <c r="D76" i="7" s="1"/>
  <c r="C73" i="7"/>
  <c r="C77" i="7" s="1"/>
  <c r="C76" i="7" s="1"/>
  <c r="J68" i="7"/>
  <c r="I68" i="7"/>
  <c r="H68" i="7"/>
  <c r="G68" i="7"/>
  <c r="F68" i="7"/>
  <c r="E68" i="7"/>
  <c r="D68" i="7"/>
  <c r="C68" i="7"/>
  <c r="J67" i="7"/>
  <c r="J71" i="7" s="1"/>
  <c r="J70" i="7" s="1"/>
  <c r="I67" i="7"/>
  <c r="I71" i="7" s="1"/>
  <c r="I70" i="7" s="1"/>
  <c r="H67" i="7"/>
  <c r="H71" i="7" s="1"/>
  <c r="H70" i="7" s="1"/>
  <c r="G67" i="7"/>
  <c r="G71" i="7" s="1"/>
  <c r="G70" i="7" s="1"/>
  <c r="F67" i="7"/>
  <c r="F71" i="7" s="1"/>
  <c r="F70" i="7" s="1"/>
  <c r="E67" i="7"/>
  <c r="E71" i="7" s="1"/>
  <c r="E70" i="7" s="1"/>
  <c r="D67" i="7"/>
  <c r="D71" i="7" s="1"/>
  <c r="D70" i="7" s="1"/>
  <c r="C67" i="7"/>
  <c r="C71" i="7" s="1"/>
  <c r="C70" i="7" s="1"/>
  <c r="J62" i="7"/>
  <c r="I62" i="7"/>
  <c r="H62" i="7"/>
  <c r="G62" i="7"/>
  <c r="F62" i="7"/>
  <c r="E62" i="7"/>
  <c r="D62" i="7"/>
  <c r="C62" i="7"/>
  <c r="J61" i="7"/>
  <c r="J65" i="7" s="1"/>
  <c r="J64" i="7" s="1"/>
  <c r="I61" i="7"/>
  <c r="I65" i="7" s="1"/>
  <c r="I64" i="7" s="1"/>
  <c r="H61" i="7"/>
  <c r="H65" i="7" s="1"/>
  <c r="H64" i="7" s="1"/>
  <c r="G61" i="7"/>
  <c r="G65" i="7" s="1"/>
  <c r="G64" i="7" s="1"/>
  <c r="F61" i="7"/>
  <c r="F65" i="7" s="1"/>
  <c r="F64" i="7" s="1"/>
  <c r="E61" i="7"/>
  <c r="E65" i="7" s="1"/>
  <c r="E64" i="7" s="1"/>
  <c r="D61" i="7"/>
  <c r="D65" i="7" s="1"/>
  <c r="D64" i="7" s="1"/>
  <c r="C61" i="7"/>
  <c r="C65" i="7" s="1"/>
  <c r="C64" i="7" s="1"/>
  <c r="J56" i="7"/>
  <c r="I56" i="7"/>
  <c r="H56" i="7"/>
  <c r="G56" i="7"/>
  <c r="F56" i="7"/>
  <c r="E56" i="7"/>
  <c r="D56" i="7"/>
  <c r="C56" i="7"/>
  <c r="J55" i="7"/>
  <c r="J59" i="7" s="1"/>
  <c r="J58" i="7" s="1"/>
  <c r="I55" i="7"/>
  <c r="I59" i="7" s="1"/>
  <c r="I58" i="7" s="1"/>
  <c r="H55" i="7"/>
  <c r="H59" i="7" s="1"/>
  <c r="H58" i="7" s="1"/>
  <c r="G55" i="7"/>
  <c r="G59" i="7" s="1"/>
  <c r="G58" i="7" s="1"/>
  <c r="F55" i="7"/>
  <c r="F59" i="7" s="1"/>
  <c r="F58" i="7" s="1"/>
  <c r="E55" i="7"/>
  <c r="E59" i="7" s="1"/>
  <c r="E58" i="7" s="1"/>
  <c r="D55" i="7"/>
  <c r="D59" i="7" s="1"/>
  <c r="D58" i="7" s="1"/>
  <c r="C55" i="7"/>
  <c r="C59" i="7" s="1"/>
  <c r="C58" i="7" s="1"/>
  <c r="J50" i="7"/>
  <c r="I50" i="7"/>
  <c r="H50" i="7"/>
  <c r="G50" i="7"/>
  <c r="F50" i="7"/>
  <c r="E50" i="7"/>
  <c r="D50" i="7"/>
  <c r="C50" i="7"/>
  <c r="J49" i="7"/>
  <c r="J53" i="7" s="1"/>
  <c r="J52" i="7" s="1"/>
  <c r="I49" i="7"/>
  <c r="I53" i="7" s="1"/>
  <c r="I52" i="7" s="1"/>
  <c r="H49" i="7"/>
  <c r="H53" i="7" s="1"/>
  <c r="H52" i="7" s="1"/>
  <c r="G49" i="7"/>
  <c r="G53" i="7" s="1"/>
  <c r="G52" i="7" s="1"/>
  <c r="F49" i="7"/>
  <c r="F53" i="7" s="1"/>
  <c r="F52" i="7" s="1"/>
  <c r="E49" i="7"/>
  <c r="E53" i="7" s="1"/>
  <c r="E52" i="7" s="1"/>
  <c r="D49" i="7"/>
  <c r="D53" i="7" s="1"/>
  <c r="D52" i="7" s="1"/>
  <c r="C49" i="7"/>
  <c r="C53" i="7" s="1"/>
  <c r="C52" i="7" s="1"/>
  <c r="J44" i="7"/>
  <c r="I44" i="7"/>
  <c r="H44" i="7"/>
  <c r="G44" i="7"/>
  <c r="F44" i="7"/>
  <c r="E44" i="7"/>
  <c r="D44" i="7"/>
  <c r="C44" i="7"/>
  <c r="J43" i="7"/>
  <c r="J47" i="7" s="1"/>
  <c r="J46" i="7" s="1"/>
  <c r="I43" i="7"/>
  <c r="I47" i="7" s="1"/>
  <c r="I46" i="7" s="1"/>
  <c r="H43" i="7"/>
  <c r="H47" i="7" s="1"/>
  <c r="H46" i="7" s="1"/>
  <c r="G43" i="7"/>
  <c r="G47" i="7" s="1"/>
  <c r="G46" i="7" s="1"/>
  <c r="F43" i="7"/>
  <c r="F47" i="7" s="1"/>
  <c r="F46" i="7" s="1"/>
  <c r="E43" i="7"/>
  <c r="E47" i="7" s="1"/>
  <c r="E46" i="7" s="1"/>
  <c r="D43" i="7"/>
  <c r="D47" i="7" s="1"/>
  <c r="D46" i="7" s="1"/>
  <c r="C43" i="7"/>
  <c r="C47" i="7" s="1"/>
  <c r="C46" i="7" s="1"/>
  <c r="J38" i="7"/>
  <c r="I38" i="7"/>
  <c r="H38" i="7"/>
  <c r="G38" i="7"/>
  <c r="F38" i="7"/>
  <c r="E38" i="7"/>
  <c r="D38" i="7"/>
  <c r="C38" i="7"/>
  <c r="J37" i="7"/>
  <c r="J41" i="7" s="1"/>
  <c r="J40" i="7" s="1"/>
  <c r="I37" i="7"/>
  <c r="I41" i="7" s="1"/>
  <c r="I40" i="7" s="1"/>
  <c r="H37" i="7"/>
  <c r="H41" i="7" s="1"/>
  <c r="H40" i="7" s="1"/>
  <c r="G37" i="7"/>
  <c r="G41" i="7" s="1"/>
  <c r="G40" i="7" s="1"/>
  <c r="F37" i="7"/>
  <c r="F41" i="7" s="1"/>
  <c r="F40" i="7" s="1"/>
  <c r="E37" i="7"/>
  <c r="E41" i="7" s="1"/>
  <c r="E40" i="7" s="1"/>
  <c r="D37" i="7"/>
  <c r="D41" i="7" s="1"/>
  <c r="D40" i="7" s="1"/>
  <c r="C37" i="7"/>
  <c r="C41" i="7" s="1"/>
  <c r="C40" i="7" s="1"/>
  <c r="J32" i="7"/>
  <c r="I32" i="7"/>
  <c r="H32" i="7"/>
  <c r="G32" i="7"/>
  <c r="F32" i="7"/>
  <c r="E32" i="7"/>
  <c r="D32" i="7"/>
  <c r="C32" i="7"/>
  <c r="J31" i="7"/>
  <c r="J35" i="7" s="1"/>
  <c r="J34" i="7" s="1"/>
  <c r="I31" i="7"/>
  <c r="I35" i="7" s="1"/>
  <c r="I34" i="7" s="1"/>
  <c r="H31" i="7"/>
  <c r="H35" i="7" s="1"/>
  <c r="H34" i="7" s="1"/>
  <c r="G31" i="7"/>
  <c r="G35" i="7" s="1"/>
  <c r="G34" i="7" s="1"/>
  <c r="F31" i="7"/>
  <c r="F35" i="7" s="1"/>
  <c r="F34" i="7" s="1"/>
  <c r="E31" i="7"/>
  <c r="E35" i="7" s="1"/>
  <c r="E34" i="7" s="1"/>
  <c r="D31" i="7"/>
  <c r="D35" i="7" s="1"/>
  <c r="D34" i="7" s="1"/>
  <c r="C31" i="7"/>
  <c r="C35" i="7" s="1"/>
  <c r="C34" i="7" s="1"/>
  <c r="J26" i="7"/>
  <c r="I26" i="7"/>
  <c r="H26" i="7"/>
  <c r="G26" i="7"/>
  <c r="F26" i="7"/>
  <c r="E26" i="7"/>
  <c r="D26" i="7"/>
  <c r="C26" i="7"/>
  <c r="J25" i="7"/>
  <c r="J29" i="7" s="1"/>
  <c r="J28" i="7" s="1"/>
  <c r="I25" i="7"/>
  <c r="I29" i="7" s="1"/>
  <c r="I28" i="7" s="1"/>
  <c r="H25" i="7"/>
  <c r="H29" i="7" s="1"/>
  <c r="H28" i="7" s="1"/>
  <c r="G25" i="7"/>
  <c r="G29" i="7" s="1"/>
  <c r="G28" i="7" s="1"/>
  <c r="F25" i="7"/>
  <c r="F29" i="7" s="1"/>
  <c r="F28" i="7" s="1"/>
  <c r="E25" i="7"/>
  <c r="E29" i="7" s="1"/>
  <c r="E28" i="7" s="1"/>
  <c r="D25" i="7"/>
  <c r="D29" i="7" s="1"/>
  <c r="D28" i="7" s="1"/>
  <c r="C25" i="7"/>
  <c r="C29" i="7" s="1"/>
  <c r="C28" i="7" s="1"/>
  <c r="J20" i="7"/>
  <c r="I20" i="7"/>
  <c r="H20" i="7"/>
  <c r="G20" i="7"/>
  <c r="F20" i="7"/>
  <c r="E20" i="7"/>
  <c r="D20" i="7"/>
  <c r="C20" i="7"/>
  <c r="J19" i="7"/>
  <c r="J23" i="7" s="1"/>
  <c r="J22" i="7" s="1"/>
  <c r="I19" i="7"/>
  <c r="I23" i="7" s="1"/>
  <c r="I22" i="7" s="1"/>
  <c r="H19" i="7"/>
  <c r="H23" i="7" s="1"/>
  <c r="H22" i="7" s="1"/>
  <c r="G19" i="7"/>
  <c r="G23" i="7" s="1"/>
  <c r="G22" i="7" s="1"/>
  <c r="F19" i="7"/>
  <c r="F23" i="7" s="1"/>
  <c r="F22" i="7" s="1"/>
  <c r="E19" i="7"/>
  <c r="E23" i="7" s="1"/>
  <c r="E22" i="7" s="1"/>
  <c r="D19" i="7"/>
  <c r="D23" i="7" s="1"/>
  <c r="D22" i="7" s="1"/>
  <c r="C19" i="7"/>
  <c r="C23" i="7" s="1"/>
  <c r="C22" i="7" s="1"/>
  <c r="J14" i="7"/>
  <c r="I14" i="7"/>
  <c r="H14" i="7"/>
  <c r="G14" i="7"/>
  <c r="F14" i="7"/>
  <c r="E14" i="7"/>
  <c r="D14" i="7"/>
  <c r="C14" i="7"/>
  <c r="J13" i="7"/>
  <c r="J17" i="7" s="1"/>
  <c r="J16" i="7" s="1"/>
  <c r="I13" i="7"/>
  <c r="I17" i="7" s="1"/>
  <c r="I16" i="7" s="1"/>
  <c r="H13" i="7"/>
  <c r="H17" i="7" s="1"/>
  <c r="H16" i="7" s="1"/>
  <c r="G13" i="7"/>
  <c r="G17" i="7" s="1"/>
  <c r="G16" i="7" s="1"/>
  <c r="F13" i="7"/>
  <c r="F17" i="7" s="1"/>
  <c r="F16" i="7" s="1"/>
  <c r="E13" i="7"/>
  <c r="E17" i="7" s="1"/>
  <c r="E16" i="7" s="1"/>
  <c r="D13" i="7"/>
  <c r="D17" i="7" s="1"/>
  <c r="D16" i="7" s="1"/>
  <c r="C13" i="7"/>
  <c r="C17" i="7" s="1"/>
  <c r="C16" i="7" s="1"/>
  <c r="J8" i="7"/>
  <c r="I8" i="7"/>
  <c r="H8" i="7"/>
  <c r="G8" i="7"/>
  <c r="F8" i="7"/>
  <c r="E8" i="7"/>
  <c r="D8" i="7"/>
  <c r="C8" i="7"/>
  <c r="J7" i="7"/>
  <c r="J11" i="7" s="1"/>
  <c r="J10" i="7" s="1"/>
  <c r="I7" i="7"/>
  <c r="I11" i="7" s="1"/>
  <c r="I10" i="7" s="1"/>
  <c r="H7" i="7"/>
  <c r="H11" i="7" s="1"/>
  <c r="H10" i="7" s="1"/>
  <c r="G7" i="7"/>
  <c r="G11" i="7" s="1"/>
  <c r="G10" i="7" s="1"/>
  <c r="F7" i="7"/>
  <c r="F11" i="7" s="1"/>
  <c r="F10" i="7" s="1"/>
  <c r="E7" i="7"/>
  <c r="E11" i="7" s="1"/>
  <c r="E10" i="7" s="1"/>
  <c r="D7" i="7"/>
  <c r="D11" i="7" s="1"/>
  <c r="D10" i="7" s="1"/>
  <c r="C7" i="7"/>
  <c r="C11" i="7" s="1"/>
  <c r="C10" i="7" s="1"/>
  <c r="J115" i="8"/>
  <c r="I115" i="8"/>
  <c r="H115" i="8"/>
  <c r="G115" i="8"/>
  <c r="F115" i="8"/>
  <c r="E115" i="8"/>
  <c r="D115" i="8"/>
  <c r="C115" i="8"/>
  <c r="J114" i="8"/>
  <c r="J118" i="8" s="1"/>
  <c r="J117" i="8" s="1"/>
  <c r="I114" i="8"/>
  <c r="I118" i="8" s="1"/>
  <c r="I117" i="8" s="1"/>
  <c r="H114" i="8"/>
  <c r="H118" i="8" s="1"/>
  <c r="H117" i="8" s="1"/>
  <c r="G114" i="8"/>
  <c r="G118" i="8" s="1"/>
  <c r="G117" i="8" s="1"/>
  <c r="F114" i="8"/>
  <c r="F118" i="8" s="1"/>
  <c r="F117" i="8" s="1"/>
  <c r="E114" i="8"/>
  <c r="E118" i="8" s="1"/>
  <c r="E117" i="8" s="1"/>
  <c r="D114" i="8"/>
  <c r="D118" i="8" s="1"/>
  <c r="D117" i="8" s="1"/>
  <c r="C114" i="8"/>
  <c r="C118" i="8" s="1"/>
  <c r="C117" i="8" s="1"/>
  <c r="J104" i="8"/>
  <c r="I104" i="8"/>
  <c r="H104" i="8"/>
  <c r="G104" i="8"/>
  <c r="F104" i="8"/>
  <c r="E104" i="8"/>
  <c r="D104" i="8"/>
  <c r="C104" i="8"/>
  <c r="J103" i="8"/>
  <c r="J107" i="8" s="1"/>
  <c r="J106" i="8" s="1"/>
  <c r="I103" i="8"/>
  <c r="I107" i="8" s="1"/>
  <c r="I106" i="8" s="1"/>
  <c r="H103" i="8"/>
  <c r="H107" i="8" s="1"/>
  <c r="H106" i="8" s="1"/>
  <c r="G103" i="8"/>
  <c r="G107" i="8" s="1"/>
  <c r="G106" i="8" s="1"/>
  <c r="F103" i="8"/>
  <c r="F107" i="8" s="1"/>
  <c r="F106" i="8" s="1"/>
  <c r="E103" i="8"/>
  <c r="E107" i="8" s="1"/>
  <c r="E106" i="8" s="1"/>
  <c r="D103" i="8"/>
  <c r="D107" i="8" s="1"/>
  <c r="D106" i="8" s="1"/>
  <c r="C103" i="8"/>
  <c r="C107" i="8" s="1"/>
  <c r="C106" i="8" s="1"/>
  <c r="J98" i="8"/>
  <c r="I98" i="8"/>
  <c r="H98" i="8"/>
  <c r="G98" i="8"/>
  <c r="F98" i="8"/>
  <c r="E98" i="8"/>
  <c r="D98" i="8"/>
  <c r="C98" i="8"/>
  <c r="J97" i="8"/>
  <c r="J101" i="8" s="1"/>
  <c r="J100" i="8" s="1"/>
  <c r="I97" i="8"/>
  <c r="I101" i="8" s="1"/>
  <c r="I100" i="8" s="1"/>
  <c r="H97" i="8"/>
  <c r="H101" i="8" s="1"/>
  <c r="H100" i="8" s="1"/>
  <c r="G97" i="8"/>
  <c r="G101" i="8" s="1"/>
  <c r="G100" i="8" s="1"/>
  <c r="F97" i="8"/>
  <c r="F101" i="8" s="1"/>
  <c r="F100" i="8" s="1"/>
  <c r="E97" i="8"/>
  <c r="E101" i="8" s="1"/>
  <c r="E100" i="8" s="1"/>
  <c r="D97" i="8"/>
  <c r="D101" i="8" s="1"/>
  <c r="D100" i="8" s="1"/>
  <c r="C97" i="8"/>
  <c r="C101" i="8" s="1"/>
  <c r="C100" i="8" s="1"/>
  <c r="J92" i="8"/>
  <c r="I92" i="8"/>
  <c r="H92" i="8"/>
  <c r="G92" i="8"/>
  <c r="F92" i="8"/>
  <c r="E92" i="8"/>
  <c r="D92" i="8"/>
  <c r="C92" i="8"/>
  <c r="J91" i="8"/>
  <c r="J95" i="8" s="1"/>
  <c r="J94" i="8" s="1"/>
  <c r="I91" i="8"/>
  <c r="I95" i="8" s="1"/>
  <c r="I94" i="8" s="1"/>
  <c r="H91" i="8"/>
  <c r="H95" i="8" s="1"/>
  <c r="H94" i="8" s="1"/>
  <c r="G91" i="8"/>
  <c r="G95" i="8" s="1"/>
  <c r="G94" i="8" s="1"/>
  <c r="F91" i="8"/>
  <c r="F95" i="8" s="1"/>
  <c r="F94" i="8" s="1"/>
  <c r="E91" i="8"/>
  <c r="E95" i="8" s="1"/>
  <c r="E94" i="8" s="1"/>
  <c r="D91" i="8"/>
  <c r="D95" i="8" s="1"/>
  <c r="D94" i="8" s="1"/>
  <c r="C91" i="8"/>
  <c r="C95" i="8" s="1"/>
  <c r="C94" i="8" s="1"/>
  <c r="J86" i="8"/>
  <c r="I86" i="8"/>
  <c r="H86" i="8"/>
  <c r="G86" i="8"/>
  <c r="F86" i="8"/>
  <c r="E86" i="8"/>
  <c r="D86" i="8"/>
  <c r="C86" i="8"/>
  <c r="J85" i="8"/>
  <c r="J89" i="8" s="1"/>
  <c r="J88" i="8" s="1"/>
  <c r="I85" i="8"/>
  <c r="I89" i="8" s="1"/>
  <c r="I88" i="8" s="1"/>
  <c r="H85" i="8"/>
  <c r="H89" i="8" s="1"/>
  <c r="H88" i="8" s="1"/>
  <c r="G85" i="8"/>
  <c r="G89" i="8" s="1"/>
  <c r="G88" i="8" s="1"/>
  <c r="F85" i="8"/>
  <c r="F89" i="8" s="1"/>
  <c r="F88" i="8" s="1"/>
  <c r="E85" i="8"/>
  <c r="E89" i="8" s="1"/>
  <c r="E88" i="8" s="1"/>
  <c r="D85" i="8"/>
  <c r="D89" i="8" s="1"/>
  <c r="D88" i="8" s="1"/>
  <c r="C85" i="8"/>
  <c r="C89" i="8" s="1"/>
  <c r="C88" i="8" s="1"/>
  <c r="J80" i="8"/>
  <c r="I80" i="8"/>
  <c r="H80" i="8"/>
  <c r="G80" i="8"/>
  <c r="F80" i="8"/>
  <c r="E80" i="8"/>
  <c r="D80" i="8"/>
  <c r="C80" i="8"/>
  <c r="J79" i="8"/>
  <c r="J83" i="8" s="1"/>
  <c r="J82" i="8" s="1"/>
  <c r="I79" i="8"/>
  <c r="I83" i="8" s="1"/>
  <c r="I82" i="8" s="1"/>
  <c r="H79" i="8"/>
  <c r="H83" i="8" s="1"/>
  <c r="H82" i="8" s="1"/>
  <c r="G79" i="8"/>
  <c r="G83" i="8" s="1"/>
  <c r="G82" i="8" s="1"/>
  <c r="F79" i="8"/>
  <c r="F83" i="8" s="1"/>
  <c r="F82" i="8" s="1"/>
  <c r="E79" i="8"/>
  <c r="E83" i="8" s="1"/>
  <c r="E82" i="8" s="1"/>
  <c r="D79" i="8"/>
  <c r="D83" i="8" s="1"/>
  <c r="D82" i="8" s="1"/>
  <c r="C79" i="8"/>
  <c r="C83" i="8" s="1"/>
  <c r="C82" i="8" s="1"/>
  <c r="J74" i="8"/>
  <c r="I74" i="8"/>
  <c r="H74" i="8"/>
  <c r="G74" i="8"/>
  <c r="F74" i="8"/>
  <c r="E74" i="8"/>
  <c r="D74" i="8"/>
  <c r="C74" i="8"/>
  <c r="J73" i="8"/>
  <c r="J77" i="8" s="1"/>
  <c r="J76" i="8" s="1"/>
  <c r="I73" i="8"/>
  <c r="I77" i="8" s="1"/>
  <c r="I76" i="8" s="1"/>
  <c r="H73" i="8"/>
  <c r="H77" i="8" s="1"/>
  <c r="H76" i="8" s="1"/>
  <c r="G73" i="8"/>
  <c r="G77" i="8" s="1"/>
  <c r="G76" i="8" s="1"/>
  <c r="F73" i="8"/>
  <c r="F77" i="8" s="1"/>
  <c r="F76" i="8" s="1"/>
  <c r="E73" i="8"/>
  <c r="E77" i="8" s="1"/>
  <c r="E76" i="8" s="1"/>
  <c r="D73" i="8"/>
  <c r="D77" i="8" s="1"/>
  <c r="D76" i="8" s="1"/>
  <c r="C73" i="8"/>
  <c r="C77" i="8" s="1"/>
  <c r="C76" i="8" s="1"/>
  <c r="J68" i="8"/>
  <c r="I68" i="8"/>
  <c r="H68" i="8"/>
  <c r="G68" i="8"/>
  <c r="F68" i="8"/>
  <c r="E68" i="8"/>
  <c r="D68" i="8"/>
  <c r="C68" i="8"/>
  <c r="J67" i="8"/>
  <c r="J71" i="8" s="1"/>
  <c r="J70" i="8" s="1"/>
  <c r="I67" i="8"/>
  <c r="I71" i="8" s="1"/>
  <c r="I70" i="8" s="1"/>
  <c r="H67" i="8"/>
  <c r="H71" i="8" s="1"/>
  <c r="H70" i="8" s="1"/>
  <c r="G67" i="8"/>
  <c r="G71" i="8" s="1"/>
  <c r="G70" i="8" s="1"/>
  <c r="F67" i="8"/>
  <c r="F71" i="8" s="1"/>
  <c r="F70" i="8" s="1"/>
  <c r="E67" i="8"/>
  <c r="E71" i="8" s="1"/>
  <c r="E70" i="8" s="1"/>
  <c r="D67" i="8"/>
  <c r="D71" i="8" s="1"/>
  <c r="D70" i="8" s="1"/>
  <c r="C67" i="8"/>
  <c r="C71" i="8" s="1"/>
  <c r="C70" i="8" s="1"/>
  <c r="J62" i="8"/>
  <c r="I62" i="8"/>
  <c r="H62" i="8"/>
  <c r="G62" i="8"/>
  <c r="F62" i="8"/>
  <c r="E62" i="8"/>
  <c r="D62" i="8"/>
  <c r="C62" i="8"/>
  <c r="J61" i="8"/>
  <c r="J65" i="8" s="1"/>
  <c r="J64" i="8" s="1"/>
  <c r="I61" i="8"/>
  <c r="I65" i="8" s="1"/>
  <c r="I64" i="8" s="1"/>
  <c r="H61" i="8"/>
  <c r="H65" i="8" s="1"/>
  <c r="H64" i="8" s="1"/>
  <c r="G61" i="8"/>
  <c r="G65" i="8" s="1"/>
  <c r="G64" i="8" s="1"/>
  <c r="F61" i="8"/>
  <c r="F65" i="8" s="1"/>
  <c r="F64" i="8" s="1"/>
  <c r="E61" i="8"/>
  <c r="E65" i="8" s="1"/>
  <c r="E64" i="8" s="1"/>
  <c r="D61" i="8"/>
  <c r="D65" i="8" s="1"/>
  <c r="D64" i="8" s="1"/>
  <c r="C61" i="8"/>
  <c r="C65" i="8" s="1"/>
  <c r="C64" i="8" s="1"/>
  <c r="J56" i="8"/>
  <c r="I56" i="8"/>
  <c r="H56" i="8"/>
  <c r="G56" i="8"/>
  <c r="F56" i="8"/>
  <c r="E56" i="8"/>
  <c r="D56" i="8"/>
  <c r="C56" i="8"/>
  <c r="J55" i="8"/>
  <c r="J59" i="8" s="1"/>
  <c r="J58" i="8" s="1"/>
  <c r="I55" i="8"/>
  <c r="I59" i="8" s="1"/>
  <c r="I58" i="8" s="1"/>
  <c r="H55" i="8"/>
  <c r="H59" i="8" s="1"/>
  <c r="H58" i="8" s="1"/>
  <c r="G55" i="8"/>
  <c r="G59" i="8" s="1"/>
  <c r="G58" i="8" s="1"/>
  <c r="F55" i="8"/>
  <c r="F59" i="8" s="1"/>
  <c r="F58" i="8" s="1"/>
  <c r="E55" i="8"/>
  <c r="E59" i="8" s="1"/>
  <c r="E58" i="8" s="1"/>
  <c r="D55" i="8"/>
  <c r="D59" i="8" s="1"/>
  <c r="D58" i="8" s="1"/>
  <c r="C55" i="8"/>
  <c r="C59" i="8" s="1"/>
  <c r="C58" i="8" s="1"/>
  <c r="J50" i="8"/>
  <c r="I50" i="8"/>
  <c r="H50" i="8"/>
  <c r="G50" i="8"/>
  <c r="F50" i="8"/>
  <c r="E50" i="8"/>
  <c r="D50" i="8"/>
  <c r="C50" i="8"/>
  <c r="J49" i="8"/>
  <c r="J53" i="8" s="1"/>
  <c r="J52" i="8" s="1"/>
  <c r="I49" i="8"/>
  <c r="I53" i="8" s="1"/>
  <c r="I52" i="8" s="1"/>
  <c r="H49" i="8"/>
  <c r="H53" i="8" s="1"/>
  <c r="H52" i="8" s="1"/>
  <c r="G49" i="8"/>
  <c r="G53" i="8" s="1"/>
  <c r="G52" i="8" s="1"/>
  <c r="F49" i="8"/>
  <c r="F53" i="8" s="1"/>
  <c r="F52" i="8" s="1"/>
  <c r="E49" i="8"/>
  <c r="E53" i="8" s="1"/>
  <c r="E52" i="8" s="1"/>
  <c r="D49" i="8"/>
  <c r="D53" i="8" s="1"/>
  <c r="D52" i="8" s="1"/>
  <c r="C49" i="8"/>
  <c r="C53" i="8" s="1"/>
  <c r="C52" i="8" s="1"/>
  <c r="J44" i="8"/>
  <c r="I44" i="8"/>
  <c r="H44" i="8"/>
  <c r="G44" i="8"/>
  <c r="F44" i="8"/>
  <c r="E44" i="8"/>
  <c r="D44" i="8"/>
  <c r="C44" i="8"/>
  <c r="J43" i="8"/>
  <c r="J47" i="8" s="1"/>
  <c r="J46" i="8" s="1"/>
  <c r="I43" i="8"/>
  <c r="I47" i="8" s="1"/>
  <c r="I46" i="8" s="1"/>
  <c r="H43" i="8"/>
  <c r="H47" i="8" s="1"/>
  <c r="H46" i="8" s="1"/>
  <c r="G43" i="8"/>
  <c r="G47" i="8" s="1"/>
  <c r="G46" i="8" s="1"/>
  <c r="F43" i="8"/>
  <c r="F47" i="8" s="1"/>
  <c r="F46" i="8" s="1"/>
  <c r="E43" i="8"/>
  <c r="E47" i="8" s="1"/>
  <c r="E46" i="8" s="1"/>
  <c r="D43" i="8"/>
  <c r="D47" i="8" s="1"/>
  <c r="D46" i="8" s="1"/>
  <c r="C43" i="8"/>
  <c r="C47" i="8" s="1"/>
  <c r="C46" i="8" s="1"/>
  <c r="J38" i="8"/>
  <c r="I38" i="8"/>
  <c r="H38" i="8"/>
  <c r="G38" i="8"/>
  <c r="F38" i="8"/>
  <c r="E38" i="8"/>
  <c r="D38" i="8"/>
  <c r="C38" i="8"/>
  <c r="J37" i="8"/>
  <c r="J41" i="8" s="1"/>
  <c r="J40" i="8" s="1"/>
  <c r="I37" i="8"/>
  <c r="I41" i="8" s="1"/>
  <c r="I40" i="8" s="1"/>
  <c r="H37" i="8"/>
  <c r="H41" i="8" s="1"/>
  <c r="H40" i="8" s="1"/>
  <c r="G37" i="8"/>
  <c r="G41" i="8" s="1"/>
  <c r="G40" i="8" s="1"/>
  <c r="F37" i="8"/>
  <c r="F41" i="8" s="1"/>
  <c r="F40" i="8" s="1"/>
  <c r="E37" i="8"/>
  <c r="E41" i="8" s="1"/>
  <c r="E40" i="8" s="1"/>
  <c r="D37" i="8"/>
  <c r="D41" i="8" s="1"/>
  <c r="D40" i="8" s="1"/>
  <c r="C37" i="8"/>
  <c r="C41" i="8" s="1"/>
  <c r="C40" i="8" s="1"/>
  <c r="J32" i="8"/>
  <c r="I32" i="8"/>
  <c r="H32" i="8"/>
  <c r="G32" i="8"/>
  <c r="F32" i="8"/>
  <c r="E32" i="8"/>
  <c r="D32" i="8"/>
  <c r="C32" i="8"/>
  <c r="J31" i="8"/>
  <c r="J35" i="8" s="1"/>
  <c r="J34" i="8" s="1"/>
  <c r="I31" i="8"/>
  <c r="I35" i="8" s="1"/>
  <c r="I34" i="8" s="1"/>
  <c r="H31" i="8"/>
  <c r="H35" i="8" s="1"/>
  <c r="H34" i="8" s="1"/>
  <c r="G31" i="8"/>
  <c r="G35" i="8" s="1"/>
  <c r="G34" i="8" s="1"/>
  <c r="F31" i="8"/>
  <c r="F35" i="8" s="1"/>
  <c r="F34" i="8" s="1"/>
  <c r="E31" i="8"/>
  <c r="E35" i="8" s="1"/>
  <c r="E34" i="8" s="1"/>
  <c r="D31" i="8"/>
  <c r="D35" i="8" s="1"/>
  <c r="D34" i="8" s="1"/>
  <c r="C31" i="8"/>
  <c r="C35" i="8" s="1"/>
  <c r="C34" i="8" s="1"/>
  <c r="J26" i="8"/>
  <c r="I26" i="8"/>
  <c r="H26" i="8"/>
  <c r="G26" i="8"/>
  <c r="F26" i="8"/>
  <c r="E26" i="8"/>
  <c r="D26" i="8"/>
  <c r="C26" i="8"/>
  <c r="J25" i="8"/>
  <c r="J29" i="8" s="1"/>
  <c r="J28" i="8" s="1"/>
  <c r="I25" i="8"/>
  <c r="I29" i="8" s="1"/>
  <c r="I28" i="8" s="1"/>
  <c r="H25" i="8"/>
  <c r="H29" i="8" s="1"/>
  <c r="H28" i="8" s="1"/>
  <c r="G25" i="8"/>
  <c r="G29" i="8" s="1"/>
  <c r="G28" i="8" s="1"/>
  <c r="F25" i="8"/>
  <c r="F29" i="8" s="1"/>
  <c r="F28" i="8" s="1"/>
  <c r="E25" i="8"/>
  <c r="E29" i="8" s="1"/>
  <c r="E28" i="8" s="1"/>
  <c r="D25" i="8"/>
  <c r="D29" i="8" s="1"/>
  <c r="D28" i="8" s="1"/>
  <c r="C25" i="8"/>
  <c r="C29" i="8" s="1"/>
  <c r="C28" i="8" s="1"/>
  <c r="J20" i="8"/>
  <c r="I20" i="8"/>
  <c r="H20" i="8"/>
  <c r="G20" i="8"/>
  <c r="F20" i="8"/>
  <c r="E20" i="8"/>
  <c r="D20" i="8"/>
  <c r="C20" i="8"/>
  <c r="J19" i="8"/>
  <c r="J23" i="8" s="1"/>
  <c r="J22" i="8" s="1"/>
  <c r="I19" i="8"/>
  <c r="I23" i="8" s="1"/>
  <c r="I22" i="8" s="1"/>
  <c r="H19" i="8"/>
  <c r="H23" i="8" s="1"/>
  <c r="H22" i="8" s="1"/>
  <c r="G19" i="8"/>
  <c r="G23" i="8" s="1"/>
  <c r="G22" i="8" s="1"/>
  <c r="F19" i="8"/>
  <c r="F23" i="8" s="1"/>
  <c r="F22" i="8" s="1"/>
  <c r="E19" i="8"/>
  <c r="E23" i="8" s="1"/>
  <c r="E22" i="8" s="1"/>
  <c r="D19" i="8"/>
  <c r="D23" i="8" s="1"/>
  <c r="D22" i="8" s="1"/>
  <c r="C19" i="8"/>
  <c r="C23" i="8" s="1"/>
  <c r="C22" i="8" s="1"/>
  <c r="J14" i="8"/>
  <c r="I14" i="8"/>
  <c r="H14" i="8"/>
  <c r="G14" i="8"/>
  <c r="F14" i="8"/>
  <c r="E14" i="8"/>
  <c r="D14" i="8"/>
  <c r="C14" i="8"/>
  <c r="J13" i="8"/>
  <c r="J17" i="8" s="1"/>
  <c r="J16" i="8" s="1"/>
  <c r="I13" i="8"/>
  <c r="I17" i="8" s="1"/>
  <c r="I16" i="8" s="1"/>
  <c r="H13" i="8"/>
  <c r="H17" i="8" s="1"/>
  <c r="H16" i="8" s="1"/>
  <c r="G13" i="8"/>
  <c r="G17" i="8" s="1"/>
  <c r="G16" i="8" s="1"/>
  <c r="F13" i="8"/>
  <c r="F17" i="8" s="1"/>
  <c r="F16" i="8" s="1"/>
  <c r="E13" i="8"/>
  <c r="E17" i="8" s="1"/>
  <c r="E16" i="8" s="1"/>
  <c r="D13" i="8"/>
  <c r="D17" i="8" s="1"/>
  <c r="D16" i="8" s="1"/>
  <c r="C13" i="8"/>
  <c r="C17" i="8" s="1"/>
  <c r="C16" i="8" s="1"/>
  <c r="J8" i="8"/>
  <c r="I8" i="8"/>
  <c r="H8" i="8"/>
  <c r="G8" i="8"/>
  <c r="F8" i="8"/>
  <c r="E8" i="8"/>
  <c r="D8" i="8"/>
  <c r="C8" i="8"/>
  <c r="J7" i="8"/>
  <c r="J11" i="8" s="1"/>
  <c r="J10" i="8" s="1"/>
  <c r="I7" i="8"/>
  <c r="I11" i="8" s="1"/>
  <c r="I10" i="8" s="1"/>
  <c r="H7" i="8"/>
  <c r="H11" i="8" s="1"/>
  <c r="H10" i="8" s="1"/>
  <c r="G7" i="8"/>
  <c r="G11" i="8" s="1"/>
  <c r="G10" i="8" s="1"/>
  <c r="F7" i="8"/>
  <c r="F11" i="8" s="1"/>
  <c r="F10" i="8" s="1"/>
  <c r="E7" i="8"/>
  <c r="E11" i="8" s="1"/>
  <c r="E10" i="8" s="1"/>
  <c r="D7" i="8"/>
  <c r="D11" i="8" s="1"/>
  <c r="D10" i="8" s="1"/>
  <c r="C7" i="8"/>
  <c r="C11" i="8" s="1"/>
  <c r="C10" i="8" s="1"/>
  <c r="D118" i="3"/>
  <c r="D117" i="3" s="1"/>
  <c r="N115" i="3"/>
  <c r="M115" i="3"/>
  <c r="L115" i="3"/>
  <c r="K115" i="3"/>
  <c r="J115" i="3"/>
  <c r="I115" i="3"/>
  <c r="H115" i="3"/>
  <c r="G115" i="3"/>
  <c r="F115" i="3"/>
  <c r="E115" i="3"/>
  <c r="D115" i="3"/>
  <c r="C115" i="3"/>
  <c r="N114" i="3"/>
  <c r="N118" i="3" s="1"/>
  <c r="N117" i="3" s="1"/>
  <c r="M114" i="3"/>
  <c r="M118" i="3" s="1"/>
  <c r="M117" i="3" s="1"/>
  <c r="L114" i="3"/>
  <c r="L118" i="3" s="1"/>
  <c r="L117" i="3" s="1"/>
  <c r="K114" i="3"/>
  <c r="K118" i="3" s="1"/>
  <c r="K117" i="3" s="1"/>
  <c r="J114" i="3"/>
  <c r="J118" i="3" s="1"/>
  <c r="J117" i="3" s="1"/>
  <c r="I114" i="3"/>
  <c r="I118" i="3" s="1"/>
  <c r="I117" i="3" s="1"/>
  <c r="H114" i="3"/>
  <c r="H118" i="3" s="1"/>
  <c r="H117" i="3" s="1"/>
  <c r="G114" i="3"/>
  <c r="G118" i="3" s="1"/>
  <c r="G117" i="3" s="1"/>
  <c r="F114" i="3"/>
  <c r="F118" i="3" s="1"/>
  <c r="F117" i="3" s="1"/>
  <c r="E114" i="3"/>
  <c r="E118" i="3" s="1"/>
  <c r="E117" i="3" s="1"/>
  <c r="D114" i="3"/>
  <c r="C114" i="3"/>
  <c r="C118" i="3" s="1"/>
  <c r="C117" i="3" s="1"/>
  <c r="N104" i="3"/>
  <c r="M104" i="3"/>
  <c r="L104" i="3"/>
  <c r="K104" i="3"/>
  <c r="J104" i="3"/>
  <c r="I104" i="3"/>
  <c r="H104" i="3"/>
  <c r="G104" i="3"/>
  <c r="F104" i="3"/>
  <c r="E104" i="3"/>
  <c r="D104" i="3"/>
  <c r="C104" i="3"/>
  <c r="N103" i="3"/>
  <c r="N107" i="3" s="1"/>
  <c r="N106" i="3" s="1"/>
  <c r="M103" i="3"/>
  <c r="M107" i="3" s="1"/>
  <c r="M106" i="3" s="1"/>
  <c r="L103" i="3"/>
  <c r="L107" i="3" s="1"/>
  <c r="L106" i="3" s="1"/>
  <c r="K103" i="3"/>
  <c r="K107" i="3" s="1"/>
  <c r="K106" i="3" s="1"/>
  <c r="J103" i="3"/>
  <c r="J107" i="3" s="1"/>
  <c r="J106" i="3" s="1"/>
  <c r="I103" i="3"/>
  <c r="I107" i="3" s="1"/>
  <c r="I106" i="3" s="1"/>
  <c r="H103" i="3"/>
  <c r="H107" i="3" s="1"/>
  <c r="H106" i="3" s="1"/>
  <c r="G103" i="3"/>
  <c r="G107" i="3" s="1"/>
  <c r="G106" i="3" s="1"/>
  <c r="F103" i="3"/>
  <c r="F107" i="3" s="1"/>
  <c r="F106" i="3" s="1"/>
  <c r="E103" i="3"/>
  <c r="E107" i="3" s="1"/>
  <c r="E106" i="3" s="1"/>
  <c r="D103" i="3"/>
  <c r="D107" i="3" s="1"/>
  <c r="D106" i="3" s="1"/>
  <c r="C103" i="3"/>
  <c r="C107" i="3" s="1"/>
  <c r="C106" i="3" s="1"/>
  <c r="D101" i="3"/>
  <c r="D100" i="3" s="1"/>
  <c r="N98" i="3"/>
  <c r="M98" i="3"/>
  <c r="L98" i="3"/>
  <c r="K98" i="3"/>
  <c r="J98" i="3"/>
  <c r="I98" i="3"/>
  <c r="H98" i="3"/>
  <c r="G98" i="3"/>
  <c r="F98" i="3"/>
  <c r="E98" i="3"/>
  <c r="D98" i="3"/>
  <c r="C98" i="3"/>
  <c r="N97" i="3"/>
  <c r="N101" i="3" s="1"/>
  <c r="N100" i="3" s="1"/>
  <c r="M97" i="3"/>
  <c r="M101" i="3" s="1"/>
  <c r="M100" i="3" s="1"/>
  <c r="L97" i="3"/>
  <c r="L101" i="3" s="1"/>
  <c r="L100" i="3" s="1"/>
  <c r="K97" i="3"/>
  <c r="K101" i="3" s="1"/>
  <c r="K100" i="3" s="1"/>
  <c r="J97" i="3"/>
  <c r="J101" i="3" s="1"/>
  <c r="J100" i="3" s="1"/>
  <c r="I97" i="3"/>
  <c r="I101" i="3" s="1"/>
  <c r="I100" i="3" s="1"/>
  <c r="H97" i="3"/>
  <c r="H101" i="3" s="1"/>
  <c r="H100" i="3" s="1"/>
  <c r="G97" i="3"/>
  <c r="G101" i="3" s="1"/>
  <c r="G100" i="3" s="1"/>
  <c r="F97" i="3"/>
  <c r="F101" i="3" s="1"/>
  <c r="F100" i="3" s="1"/>
  <c r="E97" i="3"/>
  <c r="E101" i="3" s="1"/>
  <c r="E100" i="3" s="1"/>
  <c r="D97" i="3"/>
  <c r="C97" i="3"/>
  <c r="C101" i="3" s="1"/>
  <c r="C100" i="3" s="1"/>
  <c r="N92" i="3"/>
  <c r="M92" i="3"/>
  <c r="L92" i="3"/>
  <c r="K92" i="3"/>
  <c r="J92" i="3"/>
  <c r="I92" i="3"/>
  <c r="H92" i="3"/>
  <c r="G92" i="3"/>
  <c r="F92" i="3"/>
  <c r="E92" i="3"/>
  <c r="D92" i="3"/>
  <c r="C92" i="3"/>
  <c r="N91" i="3"/>
  <c r="N95" i="3" s="1"/>
  <c r="N94" i="3" s="1"/>
  <c r="M91" i="3"/>
  <c r="M95" i="3" s="1"/>
  <c r="M94" i="3" s="1"/>
  <c r="L91" i="3"/>
  <c r="L95" i="3" s="1"/>
  <c r="L94" i="3" s="1"/>
  <c r="K91" i="3"/>
  <c r="K95" i="3" s="1"/>
  <c r="K94" i="3" s="1"/>
  <c r="J91" i="3"/>
  <c r="J95" i="3" s="1"/>
  <c r="J94" i="3" s="1"/>
  <c r="I91" i="3"/>
  <c r="I95" i="3" s="1"/>
  <c r="I94" i="3" s="1"/>
  <c r="H91" i="3"/>
  <c r="H95" i="3" s="1"/>
  <c r="H94" i="3" s="1"/>
  <c r="G91" i="3"/>
  <c r="G95" i="3" s="1"/>
  <c r="G94" i="3" s="1"/>
  <c r="F91" i="3"/>
  <c r="F95" i="3" s="1"/>
  <c r="F94" i="3" s="1"/>
  <c r="E91" i="3"/>
  <c r="E95" i="3" s="1"/>
  <c r="E94" i="3" s="1"/>
  <c r="D91" i="3"/>
  <c r="D95" i="3" s="1"/>
  <c r="D94" i="3" s="1"/>
  <c r="C91" i="3"/>
  <c r="C95" i="3" s="1"/>
  <c r="C94" i="3" s="1"/>
  <c r="N86" i="3"/>
  <c r="M86" i="3"/>
  <c r="L86" i="3"/>
  <c r="K86" i="3"/>
  <c r="J86" i="3"/>
  <c r="I86" i="3"/>
  <c r="H86" i="3"/>
  <c r="G86" i="3"/>
  <c r="F86" i="3"/>
  <c r="E86" i="3"/>
  <c r="D86" i="3"/>
  <c r="C86" i="3"/>
  <c r="N85" i="3"/>
  <c r="N89" i="3" s="1"/>
  <c r="N88" i="3" s="1"/>
  <c r="M85" i="3"/>
  <c r="M89" i="3" s="1"/>
  <c r="M88" i="3" s="1"/>
  <c r="L85" i="3"/>
  <c r="L89" i="3" s="1"/>
  <c r="L88" i="3" s="1"/>
  <c r="K85" i="3"/>
  <c r="K89" i="3" s="1"/>
  <c r="K88" i="3" s="1"/>
  <c r="J85" i="3"/>
  <c r="J89" i="3" s="1"/>
  <c r="J88" i="3" s="1"/>
  <c r="I85" i="3"/>
  <c r="I89" i="3" s="1"/>
  <c r="I88" i="3" s="1"/>
  <c r="H85" i="3"/>
  <c r="H89" i="3" s="1"/>
  <c r="H88" i="3" s="1"/>
  <c r="G85" i="3"/>
  <c r="G89" i="3" s="1"/>
  <c r="G88" i="3" s="1"/>
  <c r="F85" i="3"/>
  <c r="F89" i="3" s="1"/>
  <c r="F88" i="3" s="1"/>
  <c r="E85" i="3"/>
  <c r="E89" i="3" s="1"/>
  <c r="E88" i="3" s="1"/>
  <c r="D85" i="3"/>
  <c r="D89" i="3" s="1"/>
  <c r="D88" i="3" s="1"/>
  <c r="C85" i="3"/>
  <c r="C89" i="3" s="1"/>
  <c r="C88" i="3" s="1"/>
  <c r="N80" i="3"/>
  <c r="M80" i="3"/>
  <c r="L80" i="3"/>
  <c r="K80" i="3"/>
  <c r="J80" i="3"/>
  <c r="I80" i="3"/>
  <c r="H80" i="3"/>
  <c r="G80" i="3"/>
  <c r="F80" i="3"/>
  <c r="E80" i="3"/>
  <c r="D80" i="3"/>
  <c r="C80" i="3"/>
  <c r="N79" i="3"/>
  <c r="N83" i="3" s="1"/>
  <c r="N82" i="3" s="1"/>
  <c r="M79" i="3"/>
  <c r="M83" i="3" s="1"/>
  <c r="M82" i="3" s="1"/>
  <c r="L79" i="3"/>
  <c r="L83" i="3" s="1"/>
  <c r="L82" i="3" s="1"/>
  <c r="K79" i="3"/>
  <c r="K83" i="3" s="1"/>
  <c r="K82" i="3" s="1"/>
  <c r="J79" i="3"/>
  <c r="J83" i="3" s="1"/>
  <c r="J82" i="3" s="1"/>
  <c r="I79" i="3"/>
  <c r="I83" i="3" s="1"/>
  <c r="I82" i="3" s="1"/>
  <c r="H79" i="3"/>
  <c r="H83" i="3" s="1"/>
  <c r="H82" i="3" s="1"/>
  <c r="G79" i="3"/>
  <c r="G83" i="3" s="1"/>
  <c r="G82" i="3" s="1"/>
  <c r="F79" i="3"/>
  <c r="F83" i="3" s="1"/>
  <c r="F82" i="3" s="1"/>
  <c r="E79" i="3"/>
  <c r="E83" i="3" s="1"/>
  <c r="E82" i="3" s="1"/>
  <c r="D79" i="3"/>
  <c r="D83" i="3" s="1"/>
  <c r="D82" i="3" s="1"/>
  <c r="C79" i="3"/>
  <c r="C83" i="3" s="1"/>
  <c r="C82" i="3" s="1"/>
  <c r="N74" i="3"/>
  <c r="M74" i="3"/>
  <c r="L74" i="3"/>
  <c r="K74" i="3"/>
  <c r="J74" i="3"/>
  <c r="I74" i="3"/>
  <c r="H74" i="3"/>
  <c r="G74" i="3"/>
  <c r="F74" i="3"/>
  <c r="E74" i="3"/>
  <c r="D74" i="3"/>
  <c r="C74" i="3"/>
  <c r="N73" i="3"/>
  <c r="N77" i="3" s="1"/>
  <c r="N76" i="3" s="1"/>
  <c r="M73" i="3"/>
  <c r="M77" i="3" s="1"/>
  <c r="M76" i="3" s="1"/>
  <c r="L73" i="3"/>
  <c r="L77" i="3" s="1"/>
  <c r="L76" i="3" s="1"/>
  <c r="K73" i="3"/>
  <c r="K77" i="3" s="1"/>
  <c r="K76" i="3" s="1"/>
  <c r="J73" i="3"/>
  <c r="J77" i="3" s="1"/>
  <c r="J76" i="3" s="1"/>
  <c r="I73" i="3"/>
  <c r="I77" i="3" s="1"/>
  <c r="I76" i="3" s="1"/>
  <c r="H73" i="3"/>
  <c r="H77" i="3" s="1"/>
  <c r="H76" i="3" s="1"/>
  <c r="G73" i="3"/>
  <c r="G77" i="3" s="1"/>
  <c r="G76" i="3" s="1"/>
  <c r="F73" i="3"/>
  <c r="F77" i="3" s="1"/>
  <c r="F76" i="3" s="1"/>
  <c r="E73" i="3"/>
  <c r="E77" i="3" s="1"/>
  <c r="E76" i="3" s="1"/>
  <c r="D73" i="3"/>
  <c r="D77" i="3" s="1"/>
  <c r="D76" i="3" s="1"/>
  <c r="C73" i="3"/>
  <c r="C77" i="3" s="1"/>
  <c r="C76" i="3" s="1"/>
  <c r="N68" i="3"/>
  <c r="M68" i="3"/>
  <c r="L68" i="3"/>
  <c r="K68" i="3"/>
  <c r="J68" i="3"/>
  <c r="I68" i="3"/>
  <c r="H68" i="3"/>
  <c r="G68" i="3"/>
  <c r="F68" i="3"/>
  <c r="E68" i="3"/>
  <c r="D68" i="3"/>
  <c r="C68" i="3"/>
  <c r="N67" i="3"/>
  <c r="N71" i="3" s="1"/>
  <c r="N70" i="3" s="1"/>
  <c r="M67" i="3"/>
  <c r="M71" i="3" s="1"/>
  <c r="M70" i="3" s="1"/>
  <c r="L67" i="3"/>
  <c r="L71" i="3" s="1"/>
  <c r="L70" i="3" s="1"/>
  <c r="K67" i="3"/>
  <c r="K71" i="3" s="1"/>
  <c r="K70" i="3" s="1"/>
  <c r="J67" i="3"/>
  <c r="J71" i="3" s="1"/>
  <c r="J70" i="3" s="1"/>
  <c r="I67" i="3"/>
  <c r="I71" i="3" s="1"/>
  <c r="I70" i="3" s="1"/>
  <c r="H67" i="3"/>
  <c r="H71" i="3" s="1"/>
  <c r="H70" i="3" s="1"/>
  <c r="G67" i="3"/>
  <c r="G71" i="3" s="1"/>
  <c r="G70" i="3" s="1"/>
  <c r="F67" i="3"/>
  <c r="F71" i="3" s="1"/>
  <c r="F70" i="3" s="1"/>
  <c r="E67" i="3"/>
  <c r="E71" i="3" s="1"/>
  <c r="E70" i="3" s="1"/>
  <c r="D67" i="3"/>
  <c r="D71" i="3" s="1"/>
  <c r="D70" i="3" s="1"/>
  <c r="C67" i="3"/>
  <c r="C71" i="3" s="1"/>
  <c r="C70" i="3" s="1"/>
  <c r="N62" i="3"/>
  <c r="M62" i="3"/>
  <c r="L62" i="3"/>
  <c r="K62" i="3"/>
  <c r="J62" i="3"/>
  <c r="I62" i="3"/>
  <c r="H62" i="3"/>
  <c r="G62" i="3"/>
  <c r="F62" i="3"/>
  <c r="E62" i="3"/>
  <c r="D62" i="3"/>
  <c r="C62" i="3"/>
  <c r="N61" i="3"/>
  <c r="N65" i="3" s="1"/>
  <c r="N64" i="3" s="1"/>
  <c r="M61" i="3"/>
  <c r="M65" i="3" s="1"/>
  <c r="M64" i="3" s="1"/>
  <c r="L61" i="3"/>
  <c r="L65" i="3" s="1"/>
  <c r="L64" i="3" s="1"/>
  <c r="K61" i="3"/>
  <c r="K65" i="3" s="1"/>
  <c r="K64" i="3" s="1"/>
  <c r="J61" i="3"/>
  <c r="J65" i="3" s="1"/>
  <c r="J64" i="3" s="1"/>
  <c r="I61" i="3"/>
  <c r="I65" i="3" s="1"/>
  <c r="I64" i="3" s="1"/>
  <c r="H61" i="3"/>
  <c r="H65" i="3" s="1"/>
  <c r="H64" i="3" s="1"/>
  <c r="G61" i="3"/>
  <c r="G65" i="3" s="1"/>
  <c r="G64" i="3" s="1"/>
  <c r="F61" i="3"/>
  <c r="F65" i="3" s="1"/>
  <c r="F64" i="3" s="1"/>
  <c r="E61" i="3"/>
  <c r="E65" i="3" s="1"/>
  <c r="E64" i="3" s="1"/>
  <c r="D61" i="3"/>
  <c r="D65" i="3" s="1"/>
  <c r="D64" i="3" s="1"/>
  <c r="C61" i="3"/>
  <c r="C65" i="3" s="1"/>
  <c r="C64" i="3" s="1"/>
  <c r="N56" i="3"/>
  <c r="M56" i="3"/>
  <c r="L56" i="3"/>
  <c r="K56" i="3"/>
  <c r="J56" i="3"/>
  <c r="I56" i="3"/>
  <c r="H56" i="3"/>
  <c r="G56" i="3"/>
  <c r="F56" i="3"/>
  <c r="E56" i="3"/>
  <c r="D56" i="3"/>
  <c r="C56" i="3"/>
  <c r="N55" i="3"/>
  <c r="N59" i="3" s="1"/>
  <c r="N58" i="3" s="1"/>
  <c r="M55" i="3"/>
  <c r="M59" i="3" s="1"/>
  <c r="M58" i="3" s="1"/>
  <c r="L55" i="3"/>
  <c r="L59" i="3" s="1"/>
  <c r="L58" i="3" s="1"/>
  <c r="K55" i="3"/>
  <c r="K59" i="3" s="1"/>
  <c r="K58" i="3" s="1"/>
  <c r="J55" i="3"/>
  <c r="J59" i="3" s="1"/>
  <c r="J58" i="3" s="1"/>
  <c r="I55" i="3"/>
  <c r="I59" i="3" s="1"/>
  <c r="I58" i="3" s="1"/>
  <c r="H55" i="3"/>
  <c r="H59" i="3" s="1"/>
  <c r="H58" i="3" s="1"/>
  <c r="G55" i="3"/>
  <c r="G59" i="3" s="1"/>
  <c r="G58" i="3" s="1"/>
  <c r="F55" i="3"/>
  <c r="F59" i="3" s="1"/>
  <c r="F58" i="3" s="1"/>
  <c r="E55" i="3"/>
  <c r="E59" i="3" s="1"/>
  <c r="E58" i="3" s="1"/>
  <c r="D55" i="3"/>
  <c r="D59" i="3" s="1"/>
  <c r="D58" i="3" s="1"/>
  <c r="C55" i="3"/>
  <c r="C59" i="3" s="1"/>
  <c r="C58" i="3" s="1"/>
  <c r="N50" i="3"/>
  <c r="M50" i="3"/>
  <c r="L50" i="3"/>
  <c r="K50" i="3"/>
  <c r="J50" i="3"/>
  <c r="I50" i="3"/>
  <c r="H50" i="3"/>
  <c r="G50" i="3"/>
  <c r="F50" i="3"/>
  <c r="E50" i="3"/>
  <c r="D50" i="3"/>
  <c r="C50" i="3"/>
  <c r="N49" i="3"/>
  <c r="N53" i="3" s="1"/>
  <c r="N52" i="3" s="1"/>
  <c r="M49" i="3"/>
  <c r="M53" i="3" s="1"/>
  <c r="M52" i="3" s="1"/>
  <c r="L49" i="3"/>
  <c r="L53" i="3" s="1"/>
  <c r="L52" i="3" s="1"/>
  <c r="K49" i="3"/>
  <c r="K53" i="3" s="1"/>
  <c r="K52" i="3" s="1"/>
  <c r="J49" i="3"/>
  <c r="J53" i="3" s="1"/>
  <c r="J52" i="3" s="1"/>
  <c r="I49" i="3"/>
  <c r="I53" i="3" s="1"/>
  <c r="I52" i="3" s="1"/>
  <c r="H49" i="3"/>
  <c r="H53" i="3" s="1"/>
  <c r="H52" i="3" s="1"/>
  <c r="G49" i="3"/>
  <c r="G53" i="3" s="1"/>
  <c r="G52" i="3" s="1"/>
  <c r="F49" i="3"/>
  <c r="F53" i="3" s="1"/>
  <c r="F52" i="3" s="1"/>
  <c r="E49" i="3"/>
  <c r="E53" i="3" s="1"/>
  <c r="E52" i="3" s="1"/>
  <c r="D49" i="3"/>
  <c r="D53" i="3" s="1"/>
  <c r="D52" i="3" s="1"/>
  <c r="C49" i="3"/>
  <c r="C53" i="3" s="1"/>
  <c r="C52" i="3" s="1"/>
  <c r="N44" i="3"/>
  <c r="M44" i="3"/>
  <c r="L44" i="3"/>
  <c r="K44" i="3"/>
  <c r="J44" i="3"/>
  <c r="I44" i="3"/>
  <c r="H44" i="3"/>
  <c r="G44" i="3"/>
  <c r="F44" i="3"/>
  <c r="E44" i="3"/>
  <c r="D44" i="3"/>
  <c r="C44" i="3"/>
  <c r="N43" i="3"/>
  <c r="N47" i="3" s="1"/>
  <c r="N46" i="3" s="1"/>
  <c r="M43" i="3"/>
  <c r="M47" i="3" s="1"/>
  <c r="M46" i="3" s="1"/>
  <c r="L43" i="3"/>
  <c r="L47" i="3" s="1"/>
  <c r="L46" i="3" s="1"/>
  <c r="K43" i="3"/>
  <c r="K47" i="3" s="1"/>
  <c r="K46" i="3" s="1"/>
  <c r="J43" i="3"/>
  <c r="J47" i="3" s="1"/>
  <c r="J46" i="3" s="1"/>
  <c r="I43" i="3"/>
  <c r="I47" i="3" s="1"/>
  <c r="I46" i="3" s="1"/>
  <c r="H43" i="3"/>
  <c r="H47" i="3" s="1"/>
  <c r="H46" i="3" s="1"/>
  <c r="G43" i="3"/>
  <c r="G47" i="3" s="1"/>
  <c r="G46" i="3" s="1"/>
  <c r="F43" i="3"/>
  <c r="F47" i="3" s="1"/>
  <c r="F46" i="3" s="1"/>
  <c r="E43" i="3"/>
  <c r="E47" i="3" s="1"/>
  <c r="E46" i="3" s="1"/>
  <c r="D43" i="3"/>
  <c r="D47" i="3" s="1"/>
  <c r="D46" i="3" s="1"/>
  <c r="C43" i="3"/>
  <c r="C47" i="3" s="1"/>
  <c r="C46" i="3" s="1"/>
  <c r="N38" i="3"/>
  <c r="M38" i="3"/>
  <c r="L38" i="3"/>
  <c r="K38" i="3"/>
  <c r="J38" i="3"/>
  <c r="I38" i="3"/>
  <c r="H38" i="3"/>
  <c r="G38" i="3"/>
  <c r="F38" i="3"/>
  <c r="E38" i="3"/>
  <c r="D38" i="3"/>
  <c r="C38" i="3"/>
  <c r="N37" i="3"/>
  <c r="N41" i="3" s="1"/>
  <c r="N40" i="3" s="1"/>
  <c r="M37" i="3"/>
  <c r="M41" i="3" s="1"/>
  <c r="M40" i="3" s="1"/>
  <c r="L37" i="3"/>
  <c r="L41" i="3" s="1"/>
  <c r="L40" i="3" s="1"/>
  <c r="K37" i="3"/>
  <c r="K41" i="3" s="1"/>
  <c r="K40" i="3" s="1"/>
  <c r="J37" i="3"/>
  <c r="J41" i="3" s="1"/>
  <c r="J40" i="3" s="1"/>
  <c r="I37" i="3"/>
  <c r="I41" i="3" s="1"/>
  <c r="I40" i="3" s="1"/>
  <c r="H37" i="3"/>
  <c r="H41" i="3" s="1"/>
  <c r="H40" i="3" s="1"/>
  <c r="G37" i="3"/>
  <c r="G41" i="3" s="1"/>
  <c r="G40" i="3" s="1"/>
  <c r="F37" i="3"/>
  <c r="F41" i="3" s="1"/>
  <c r="F40" i="3" s="1"/>
  <c r="E37" i="3"/>
  <c r="E41" i="3" s="1"/>
  <c r="E40" i="3" s="1"/>
  <c r="D37" i="3"/>
  <c r="D41" i="3" s="1"/>
  <c r="D40" i="3" s="1"/>
  <c r="C37" i="3"/>
  <c r="C41" i="3" s="1"/>
  <c r="C40" i="3" s="1"/>
  <c r="N32" i="3"/>
  <c r="M32" i="3"/>
  <c r="L32" i="3"/>
  <c r="K32" i="3"/>
  <c r="J32" i="3"/>
  <c r="I32" i="3"/>
  <c r="H32" i="3"/>
  <c r="G32" i="3"/>
  <c r="F32" i="3"/>
  <c r="E32" i="3"/>
  <c r="D32" i="3"/>
  <c r="C32" i="3"/>
  <c r="N31" i="3"/>
  <c r="N35" i="3" s="1"/>
  <c r="N34" i="3" s="1"/>
  <c r="M31" i="3"/>
  <c r="M35" i="3" s="1"/>
  <c r="M34" i="3" s="1"/>
  <c r="L31" i="3"/>
  <c r="L35" i="3" s="1"/>
  <c r="L34" i="3" s="1"/>
  <c r="K31" i="3"/>
  <c r="K35" i="3" s="1"/>
  <c r="K34" i="3" s="1"/>
  <c r="J31" i="3"/>
  <c r="J35" i="3" s="1"/>
  <c r="J34" i="3" s="1"/>
  <c r="I31" i="3"/>
  <c r="I35" i="3" s="1"/>
  <c r="I34" i="3" s="1"/>
  <c r="H31" i="3"/>
  <c r="H35" i="3" s="1"/>
  <c r="H34" i="3" s="1"/>
  <c r="G31" i="3"/>
  <c r="G35" i="3" s="1"/>
  <c r="G34" i="3" s="1"/>
  <c r="F31" i="3"/>
  <c r="F35" i="3" s="1"/>
  <c r="F34" i="3" s="1"/>
  <c r="E31" i="3"/>
  <c r="E35" i="3" s="1"/>
  <c r="E34" i="3" s="1"/>
  <c r="D31" i="3"/>
  <c r="D35" i="3" s="1"/>
  <c r="D34" i="3" s="1"/>
  <c r="C31" i="3"/>
  <c r="C35" i="3" s="1"/>
  <c r="C34" i="3" s="1"/>
  <c r="N26" i="3"/>
  <c r="M26" i="3"/>
  <c r="L26" i="3"/>
  <c r="K26" i="3"/>
  <c r="J26" i="3"/>
  <c r="I26" i="3"/>
  <c r="H26" i="3"/>
  <c r="G26" i="3"/>
  <c r="F26" i="3"/>
  <c r="E26" i="3"/>
  <c r="D26" i="3"/>
  <c r="C26" i="3"/>
  <c r="N25" i="3"/>
  <c r="N29" i="3" s="1"/>
  <c r="N28" i="3" s="1"/>
  <c r="M25" i="3"/>
  <c r="M29" i="3" s="1"/>
  <c r="M28" i="3" s="1"/>
  <c r="L25" i="3"/>
  <c r="L29" i="3" s="1"/>
  <c r="L28" i="3" s="1"/>
  <c r="K25" i="3"/>
  <c r="K29" i="3" s="1"/>
  <c r="K28" i="3" s="1"/>
  <c r="J25" i="3"/>
  <c r="J29" i="3" s="1"/>
  <c r="J28" i="3" s="1"/>
  <c r="I25" i="3"/>
  <c r="I29" i="3" s="1"/>
  <c r="I28" i="3" s="1"/>
  <c r="H25" i="3"/>
  <c r="H29" i="3" s="1"/>
  <c r="H28" i="3" s="1"/>
  <c r="G25" i="3"/>
  <c r="G29" i="3" s="1"/>
  <c r="G28" i="3" s="1"/>
  <c r="F25" i="3"/>
  <c r="F29" i="3" s="1"/>
  <c r="F28" i="3" s="1"/>
  <c r="E25" i="3"/>
  <c r="E29" i="3" s="1"/>
  <c r="E28" i="3" s="1"/>
  <c r="D25" i="3"/>
  <c r="D29" i="3" s="1"/>
  <c r="D28" i="3" s="1"/>
  <c r="C25" i="3"/>
  <c r="C29" i="3" s="1"/>
  <c r="C28" i="3" s="1"/>
  <c r="N20" i="3"/>
  <c r="M20" i="3"/>
  <c r="L20" i="3"/>
  <c r="K20" i="3"/>
  <c r="J20" i="3"/>
  <c r="I20" i="3"/>
  <c r="H20" i="3"/>
  <c r="G20" i="3"/>
  <c r="F20" i="3"/>
  <c r="E20" i="3"/>
  <c r="D20" i="3"/>
  <c r="C20" i="3"/>
  <c r="N19" i="3"/>
  <c r="N23" i="3" s="1"/>
  <c r="N22" i="3" s="1"/>
  <c r="M19" i="3"/>
  <c r="M23" i="3" s="1"/>
  <c r="M22" i="3" s="1"/>
  <c r="L19" i="3"/>
  <c r="L23" i="3" s="1"/>
  <c r="L22" i="3" s="1"/>
  <c r="K19" i="3"/>
  <c r="K23" i="3" s="1"/>
  <c r="K22" i="3" s="1"/>
  <c r="J19" i="3"/>
  <c r="J23" i="3" s="1"/>
  <c r="J22" i="3" s="1"/>
  <c r="I19" i="3"/>
  <c r="I23" i="3" s="1"/>
  <c r="I22" i="3" s="1"/>
  <c r="H19" i="3"/>
  <c r="H23" i="3" s="1"/>
  <c r="H22" i="3" s="1"/>
  <c r="G19" i="3"/>
  <c r="G23" i="3" s="1"/>
  <c r="G22" i="3" s="1"/>
  <c r="F19" i="3"/>
  <c r="F23" i="3" s="1"/>
  <c r="F22" i="3" s="1"/>
  <c r="E19" i="3"/>
  <c r="E23" i="3" s="1"/>
  <c r="E22" i="3" s="1"/>
  <c r="D19" i="3"/>
  <c r="D23" i="3" s="1"/>
  <c r="D22" i="3" s="1"/>
  <c r="C19" i="3"/>
  <c r="C23" i="3" s="1"/>
  <c r="C22" i="3" s="1"/>
  <c r="N14" i="3"/>
  <c r="M14" i="3"/>
  <c r="L14" i="3"/>
  <c r="K14" i="3"/>
  <c r="F14" i="3"/>
  <c r="E14" i="3"/>
  <c r="D14" i="3"/>
  <c r="C14" i="3"/>
  <c r="N13" i="3"/>
  <c r="N17" i="3" s="1"/>
  <c r="N16" i="3" s="1"/>
  <c r="M13" i="3"/>
  <c r="M17" i="3" s="1"/>
  <c r="M16" i="3" s="1"/>
  <c r="L13" i="3"/>
  <c r="L17" i="3" s="1"/>
  <c r="L16" i="3" s="1"/>
  <c r="K13" i="3"/>
  <c r="K17" i="3" s="1"/>
  <c r="K16" i="3" s="1"/>
  <c r="F13" i="3"/>
  <c r="F17" i="3" s="1"/>
  <c r="F16" i="3" s="1"/>
  <c r="E13" i="3"/>
  <c r="E17" i="3" s="1"/>
  <c r="E16" i="3" s="1"/>
  <c r="D13" i="3"/>
  <c r="D17" i="3" s="1"/>
  <c r="D16" i="3" s="1"/>
  <c r="C13" i="3"/>
  <c r="C17" i="3" s="1"/>
  <c r="C16" i="3" s="1"/>
  <c r="N8" i="3"/>
  <c r="M8" i="3"/>
  <c r="L8" i="3"/>
  <c r="K8" i="3"/>
  <c r="F8" i="3"/>
  <c r="E8" i="3"/>
  <c r="D8" i="3"/>
  <c r="C8" i="3"/>
  <c r="N7" i="3"/>
  <c r="N11" i="3" s="1"/>
  <c r="N10" i="3" s="1"/>
  <c r="M7" i="3"/>
  <c r="M11" i="3" s="1"/>
  <c r="M10" i="3" s="1"/>
  <c r="L7" i="3"/>
  <c r="L11" i="3" s="1"/>
  <c r="L10" i="3" s="1"/>
  <c r="K7" i="3"/>
  <c r="K11" i="3" s="1"/>
  <c r="K10" i="3" s="1"/>
  <c r="F7" i="3"/>
  <c r="F11" i="3" s="1"/>
  <c r="F10" i="3" s="1"/>
  <c r="E7" i="3"/>
  <c r="E11" i="3" s="1"/>
  <c r="E10" i="3" s="1"/>
  <c r="D7" i="3"/>
  <c r="D11" i="3" s="1"/>
  <c r="D10" i="3" s="1"/>
  <c r="C7" i="3"/>
  <c r="C11" i="3" s="1"/>
  <c r="C10" i="3" s="1"/>
  <c r="I185" i="11" l="1"/>
  <c r="J184" i="11"/>
  <c r="I44" i="11"/>
</calcChain>
</file>

<file path=xl/sharedStrings.xml><?xml version="1.0" encoding="utf-8"?>
<sst xmlns="http://schemas.openxmlformats.org/spreadsheetml/2006/main" count="2362" uniqueCount="243">
  <si>
    <t>楼层</t>
  </si>
  <si>
    <t>单元</t>
  </si>
  <si>
    <t>三单元</t>
  </si>
  <si>
    <t>二单元</t>
  </si>
  <si>
    <t>一单元</t>
  </si>
  <si>
    <t>居室</t>
  </si>
  <si>
    <t>两居</t>
  </si>
  <si>
    <t>户型代码</t>
  </si>
  <si>
    <t>A</t>
  </si>
  <si>
    <t>B</t>
  </si>
  <si>
    <t>B反</t>
  </si>
  <si>
    <t>A反</t>
  </si>
  <si>
    <t>朝向</t>
  </si>
  <si>
    <t>南北</t>
  </si>
  <si>
    <t>南</t>
  </si>
  <si>
    <t>18层</t>
  </si>
  <si>
    <t>房号</t>
  </si>
  <si>
    <t>建筑面积（㎡）</t>
  </si>
  <si>
    <t>套内面积（㎡）</t>
  </si>
  <si>
    <t>建筑单价（元/㎡）</t>
  </si>
  <si>
    <t>套内单价（元/㎡）</t>
  </si>
  <si>
    <t>总价（元）</t>
  </si>
  <si>
    <t>17层</t>
  </si>
  <si>
    <t>16层</t>
  </si>
  <si>
    <t>15层</t>
  </si>
  <si>
    <t>14层</t>
  </si>
  <si>
    <t>13层</t>
  </si>
  <si>
    <t>12层</t>
  </si>
  <si>
    <t>11层</t>
  </si>
  <si>
    <t>10层</t>
  </si>
  <si>
    <t>9层</t>
  </si>
  <si>
    <t>8层</t>
  </si>
  <si>
    <t>7层</t>
  </si>
  <si>
    <t>6层</t>
  </si>
  <si>
    <t>5层</t>
  </si>
  <si>
    <t>4层</t>
  </si>
  <si>
    <t>3层</t>
  </si>
  <si>
    <t>2层</t>
  </si>
  <si>
    <t>一居</t>
  </si>
  <si>
    <t>C反</t>
  </si>
  <si>
    <t>C</t>
  </si>
  <si>
    <t>1层</t>
  </si>
  <si>
    <t>2单元</t>
  </si>
  <si>
    <t>1单元</t>
  </si>
  <si>
    <t>3单元</t>
  </si>
  <si>
    <t xml:space="preserve">   </t>
  </si>
  <si>
    <t>四、房屋建筑面积分户计算明晰表（表 4）</t>
  </si>
  <si>
    <t>项目名称： 通州区台湖镇北神树村B-30地块R2二类居住用地项目（A1#住宅楼等11项） 楼号：A1#住宅楼</t>
  </si>
  <si>
    <t>部位及房号</t>
  </si>
  <si>
    <t>建筑面积</t>
  </si>
  <si>
    <t>其               中</t>
  </si>
  <si>
    <t>共有共用面积分摊系数</t>
  </si>
  <si>
    <t>套内建筑面积（含阳台）</t>
  </si>
  <si>
    <t>阳台建筑面积</t>
  </si>
  <si>
    <t>分摊的共有共用建筑面积</t>
  </si>
  <si>
    <t>备      注</t>
  </si>
  <si>
    <t xml:space="preserve"> </t>
  </si>
  <si>
    <t xml:space="preserve">       </t>
  </si>
  <si>
    <t>本页小计</t>
  </si>
  <si>
    <t>总  计</t>
  </si>
  <si>
    <r>
      <rPr>
        <sz val="10"/>
        <rFont val="宋体"/>
        <family val="3"/>
        <charset val="134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计</t>
    </r>
  </si>
  <si>
    <t>项目名称： 通州区台湖镇北神树村B-30地块R2二类居住用地项目（A1#住宅楼等11项） 楼号：A2#住宅楼</t>
  </si>
  <si>
    <t>-2层(-2)</t>
  </si>
  <si>
    <t>项目名称：  楼号：A2#住宅楼</t>
  </si>
  <si>
    <t>-1层(-1)</t>
  </si>
  <si>
    <t>项目名称： 通州区台湖镇北神树村B-30地块R2二类居住用地项目（A1#住宅楼等11项） 楼号：A3#住宅楼</t>
  </si>
  <si>
    <t>项目名称：  楼号：A3#住宅楼</t>
  </si>
  <si>
    <t>项目名称：  楼号：A1#住宅楼</t>
  </si>
  <si>
    <t>-201</t>
  </si>
  <si>
    <t>18.31</t>
  </si>
  <si>
    <t>8.25</t>
  </si>
  <si>
    <t>10.06</t>
  </si>
  <si>
    <t>-202</t>
  </si>
  <si>
    <t>9.99</t>
  </si>
  <si>
    <t>4.50</t>
  </si>
  <si>
    <t>5.49</t>
  </si>
  <si>
    <t>-203</t>
  </si>
  <si>
    <t>24.18</t>
  </si>
  <si>
    <t>10.89</t>
  </si>
  <si>
    <t>13.29</t>
  </si>
  <si>
    <t>-204</t>
  </si>
  <si>
    <t>16.12</t>
  </si>
  <si>
    <t>7.26</t>
  </si>
  <si>
    <t>8.86</t>
  </si>
  <si>
    <t>-205</t>
  </si>
  <si>
    <t>-206</t>
  </si>
  <si>
    <t>-207</t>
  </si>
  <si>
    <t>-208</t>
  </si>
  <si>
    <t>21.76</t>
  </si>
  <si>
    <t>9.80</t>
  </si>
  <si>
    <t>11.96</t>
  </si>
  <si>
    <t>-209</t>
  </si>
  <si>
    <t>14.79</t>
  </si>
  <si>
    <t>6.66</t>
  </si>
  <si>
    <t>8.13</t>
  </si>
  <si>
    <t>-210</t>
  </si>
  <si>
    <t>-211</t>
  </si>
  <si>
    <t>-212</t>
  </si>
  <si>
    <t>-213</t>
  </si>
  <si>
    <t>-214</t>
  </si>
  <si>
    <t>22.71</t>
  </si>
  <si>
    <t>10.23</t>
  </si>
  <si>
    <t>12.48</t>
  </si>
  <si>
    <t>-215</t>
  </si>
  <si>
    <t>-216</t>
  </si>
  <si>
    <t>-217</t>
  </si>
  <si>
    <t>-218</t>
  </si>
  <si>
    <t>-219</t>
  </si>
  <si>
    <t>-220</t>
  </si>
  <si>
    <t>-221</t>
  </si>
  <si>
    <t>-222</t>
  </si>
  <si>
    <t>-223</t>
  </si>
  <si>
    <t>-224</t>
  </si>
  <si>
    <t>-225</t>
  </si>
  <si>
    <t>-226</t>
  </si>
  <si>
    <t>-227</t>
  </si>
  <si>
    <t>-228</t>
  </si>
  <si>
    <t>-229</t>
  </si>
  <si>
    <t>-230</t>
  </si>
  <si>
    <t>-231</t>
  </si>
  <si>
    <t>-232</t>
  </si>
  <si>
    <t>-233</t>
  </si>
  <si>
    <t>-234</t>
  </si>
  <si>
    <t>-235</t>
  </si>
  <si>
    <t>-236</t>
  </si>
  <si>
    <t>-237</t>
  </si>
  <si>
    <t>-238</t>
  </si>
  <si>
    <t>-239</t>
  </si>
  <si>
    <t>-240</t>
  </si>
  <si>
    <t>-241</t>
  </si>
  <si>
    <t>-242</t>
  </si>
  <si>
    <t>-243</t>
  </si>
  <si>
    <t>-244</t>
  </si>
  <si>
    <t>-245</t>
  </si>
  <si>
    <t>25.53</t>
  </si>
  <si>
    <t>11.50</t>
  </si>
  <si>
    <t>14.03</t>
  </si>
  <si>
    <t>-246</t>
  </si>
  <si>
    <t>24.42</t>
  </si>
  <si>
    <t>11.00</t>
  </si>
  <si>
    <t>13.42</t>
  </si>
  <si>
    <t>-247</t>
  </si>
  <si>
    <t>22.20</t>
  </si>
  <si>
    <t>10.00</t>
  </si>
  <si>
    <t>12.20</t>
  </si>
  <si>
    <t>-248</t>
  </si>
  <si>
    <t>-249</t>
  </si>
  <si>
    <t>-250</t>
  </si>
  <si>
    <t>-251</t>
  </si>
  <si>
    <t>-252</t>
  </si>
  <si>
    <t>-253</t>
  </si>
  <si>
    <t>-254</t>
  </si>
  <si>
    <t>-255</t>
  </si>
  <si>
    <t>-256</t>
  </si>
  <si>
    <t>-257</t>
  </si>
  <si>
    <t>-258</t>
  </si>
  <si>
    <t>-259</t>
  </si>
  <si>
    <t>-260</t>
  </si>
  <si>
    <t>10.03</t>
  </si>
  <si>
    <t>4.52</t>
  </si>
  <si>
    <t>5.51</t>
  </si>
  <si>
    <t>-261</t>
  </si>
  <si>
    <t>-262</t>
  </si>
  <si>
    <t>-263</t>
  </si>
  <si>
    <t>24.97</t>
  </si>
  <si>
    <t>11.25</t>
  </si>
  <si>
    <t>13.72</t>
  </si>
  <si>
    <t>-264</t>
  </si>
  <si>
    <t>13.70</t>
  </si>
  <si>
    <t>6.17</t>
  </si>
  <si>
    <t>7.53</t>
  </si>
  <si>
    <t>-265</t>
  </si>
  <si>
    <t>-266</t>
  </si>
  <si>
    <t>-267</t>
  </si>
  <si>
    <t>-101</t>
  </si>
  <si>
    <t>-102</t>
  </si>
  <si>
    <t>-103</t>
  </si>
  <si>
    <t>-104</t>
  </si>
  <si>
    <t>13.65</t>
  </si>
  <si>
    <t>6.15</t>
  </si>
  <si>
    <t>7.50</t>
  </si>
  <si>
    <t>-105</t>
  </si>
  <si>
    <t>-106</t>
  </si>
  <si>
    <t>-107</t>
  </si>
  <si>
    <t>-108</t>
  </si>
  <si>
    <t>-109</t>
  </si>
  <si>
    <t>16.16</t>
  </si>
  <si>
    <t>7.28</t>
  </si>
  <si>
    <t>8.88</t>
  </si>
  <si>
    <t>-110</t>
  </si>
  <si>
    <t>18.27</t>
  </si>
  <si>
    <t>8.23</t>
  </si>
  <si>
    <t>10.04</t>
  </si>
  <si>
    <t>-111</t>
  </si>
  <si>
    <t>-112</t>
  </si>
  <si>
    <t>-113</t>
  </si>
  <si>
    <t>-114</t>
  </si>
  <si>
    <t>-115</t>
  </si>
  <si>
    <t>-116</t>
  </si>
  <si>
    <t>-117</t>
  </si>
  <si>
    <t>-118</t>
  </si>
  <si>
    <t>-119</t>
  </si>
  <si>
    <t>项目名称： 通州区台湖镇北神树村B-30地块R2二类居住用地项目（A1#住宅楼等11项） 楼号：A4#住宅楼</t>
  </si>
  <si>
    <t>项目名称： 通州区台湖镇北神树村B-30地块R2二类居住用地项目（A1#住宅楼等11项） 楼号：A5#住宅楼</t>
  </si>
  <si>
    <t>项目名称：  楼号：A5#住宅楼</t>
  </si>
  <si>
    <t>夹层(00)</t>
  </si>
  <si>
    <t>项目名称： 通州区台湖镇北神树村B-30地块R2二类居住用地项目（A1#住宅楼等11项） 楼号：A6#住宅楼</t>
  </si>
  <si>
    <t>项目名称：  楼号：A6#住宅楼</t>
  </si>
  <si>
    <t>项目名称： 通州区台湖镇北神树村B-30地块R2二类居住用地项目（A1#住宅楼等11项） 楼号：A7#住宅楼</t>
  </si>
  <si>
    <t>项目名称：  楼号：A7#住宅楼</t>
  </si>
  <si>
    <t>楼座差</t>
  </si>
  <si>
    <t>户型差</t>
  </si>
  <si>
    <t>楼号</t>
  </si>
  <si>
    <t>价差</t>
  </si>
  <si>
    <t>产品</t>
  </si>
  <si>
    <t>比重</t>
  </si>
  <si>
    <t>A1</t>
  </si>
  <si>
    <t>A2</t>
  </si>
  <si>
    <t>通风</t>
  </si>
  <si>
    <t>A3</t>
  </si>
  <si>
    <t>采光</t>
  </si>
  <si>
    <t>可售面积</t>
  </si>
  <si>
    <t>A4</t>
  </si>
  <si>
    <t>面积</t>
  </si>
  <si>
    <t>销售总额</t>
  </si>
  <si>
    <t>A5</t>
  </si>
  <si>
    <t>供需</t>
  </si>
  <si>
    <t>期望均价</t>
  </si>
  <si>
    <t>A6</t>
  </si>
  <si>
    <t>实际均价</t>
  </si>
  <si>
    <t>A7</t>
  </si>
  <si>
    <t>倍增500</t>
  </si>
  <si>
    <t>调整系数</t>
  </si>
  <si>
    <t>单价幅度</t>
  </si>
  <si>
    <t>竖向层差</t>
  </si>
  <si>
    <t>楼层差</t>
  </si>
  <si>
    <t>A1#（标注黄色部分为非京籍房源，其他为京籍房源）</t>
    <phoneticPr fontId="21" type="noConversion"/>
  </si>
  <si>
    <t>A7#（标注黄色部分为非京籍房源，其他为京籍房源）</t>
    <phoneticPr fontId="21" type="noConversion"/>
  </si>
  <si>
    <t>A2#（京籍）</t>
    <phoneticPr fontId="21" type="noConversion"/>
  </si>
  <si>
    <t>A3#（京籍）</t>
    <phoneticPr fontId="21" type="noConversion"/>
  </si>
  <si>
    <t>A4#（京籍）</t>
    <phoneticPr fontId="21" type="noConversion"/>
  </si>
  <si>
    <t>A5#（京籍）</t>
    <phoneticPr fontId="21" type="noConversion"/>
  </si>
  <si>
    <t>A6#（京籍）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</si>
</sst>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_ "/>
    <numFmt numFmtId="178" formatCode="0.00_);[Red]\(0.00\)"/>
    <numFmt numFmtId="179" formatCode="0.000000_ "/>
    <numFmt numFmtId="180" formatCode="0.000000;[Red]0.000000"/>
    <numFmt numFmtId="181" formatCode="[$-F400]h:mm:ss\ AM/PM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sz val="10"/>
      <color theme="0"/>
      <name val="微软雅黑"/>
      <family val="2"/>
      <charset val="134"/>
    </font>
    <font>
      <b/>
      <sz val="10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0"/>
      <name val="微软雅黑"/>
      <family val="2"/>
      <charset val="134"/>
    </font>
    <font>
      <sz val="10"/>
      <color indexed="8"/>
      <name val="微软雅黑"/>
      <family val="2"/>
      <charset val="134"/>
    </font>
    <font>
      <b/>
      <sz val="12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2"/>
      <color indexed="10"/>
      <name val="宋体"/>
      <family val="3"/>
      <charset val="134"/>
    </font>
    <font>
      <sz val="16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theme="1"/>
      <name val="微软雅黑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rgb="FF000000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9" fontId="20" fillId="0" borderId="0" applyFont="0" applyFill="0" applyBorder="0" applyAlignment="0" applyProtection="0">
      <alignment vertical="center"/>
    </xf>
  </cellStyleXfs>
  <cellXfs count="134">
    <xf numFmtId="0" fontId="0" fillId="0" borderId="0" xfId="0"/>
    <xf numFmtId="0" fontId="1" fillId="0" borderId="0" xfId="0" applyFont="1"/>
    <xf numFmtId="0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1" applyNumberFormat="1" applyFont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" fontId="1" fillId="0" borderId="0" xfId="0" applyNumberFormat="1" applyFont="1"/>
    <xf numFmtId="178" fontId="12" fillId="0" borderId="1" xfId="0" applyNumberFormat="1" applyFont="1" applyFill="1" applyBorder="1" applyAlignment="1" applyProtection="1">
      <alignment horizontal="center" vertical="center" shrinkToFit="1"/>
    </xf>
    <xf numFmtId="178" fontId="12" fillId="0" borderId="1" xfId="0" applyNumberFormat="1" applyFont="1" applyFill="1" applyBorder="1" applyAlignment="1" applyProtection="1">
      <alignment horizontal="center" vertical="center" wrapText="1" shrinkToFit="1"/>
    </xf>
    <xf numFmtId="178" fontId="13" fillId="0" borderId="1" xfId="0" applyNumberFormat="1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center" vertical="center" shrinkToFit="1"/>
    </xf>
    <xf numFmtId="178" fontId="12" fillId="0" borderId="1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49" fontId="12" fillId="0" borderId="1" xfId="0" applyNumberFormat="1" applyFont="1" applyFill="1" applyBorder="1" applyAlignment="1" applyProtection="1">
      <alignment horizontal="center" vertical="center" shrinkToFit="1"/>
    </xf>
    <xf numFmtId="180" fontId="12" fillId="0" borderId="1" xfId="0" applyNumberFormat="1" applyFont="1" applyFill="1" applyBorder="1" applyAlignment="1" applyProtection="1">
      <alignment horizontal="center" vertical="center" shrinkToFit="1"/>
    </xf>
    <xf numFmtId="176" fontId="12" fillId="0" borderId="1" xfId="0" applyNumberFormat="1" applyFont="1" applyFill="1" applyBorder="1" applyAlignment="1" applyProtection="1">
      <alignment horizontal="center" vertical="center" shrinkToFit="1"/>
    </xf>
    <xf numFmtId="179" fontId="12" fillId="0" borderId="1" xfId="0" applyNumberFormat="1" applyFont="1" applyFill="1" applyBorder="1" applyAlignment="1" applyProtection="1">
      <alignment horizontal="center" vertical="center" shrinkToFit="1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180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0" xfId="0" applyNumberFormat="1" applyFill="1" applyProtection="1">
      <protection locked="0"/>
    </xf>
    <xf numFmtId="176" fontId="0" fillId="0" borderId="0" xfId="0" applyNumberFormat="1" applyProtection="1">
      <protection locked="0"/>
    </xf>
    <xf numFmtId="178" fontId="0" fillId="0" borderId="0" xfId="0" applyNumberFormat="1" applyProtection="1">
      <protection locked="0"/>
    </xf>
    <xf numFmtId="0" fontId="11" fillId="0" borderId="0" xfId="0" applyFont="1" applyFill="1" applyBorder="1" applyAlignment="1" applyProtection="1">
      <alignment vertical="center"/>
    </xf>
    <xf numFmtId="0" fontId="12" fillId="0" borderId="12" xfId="0" applyFont="1" applyFill="1" applyBorder="1" applyAlignment="1" applyProtection="1">
      <alignment vertical="center" shrinkToFit="1"/>
    </xf>
    <xf numFmtId="49" fontId="12" fillId="0" borderId="1" xfId="0" applyNumberFormat="1" applyFont="1" applyFill="1" applyBorder="1" applyAlignment="1" applyProtection="1">
      <alignment vertical="center" shrinkToFit="1"/>
    </xf>
    <xf numFmtId="178" fontId="12" fillId="0" borderId="1" xfId="0" applyNumberFormat="1" applyFont="1" applyFill="1" applyBorder="1" applyAlignment="1" applyProtection="1">
      <alignment vertical="center" shrinkToFit="1"/>
    </xf>
    <xf numFmtId="178" fontId="13" fillId="0" borderId="1" xfId="0" applyNumberFormat="1" applyFont="1" applyFill="1" applyBorder="1" applyAlignment="1" applyProtection="1">
      <alignment vertical="center" wrapText="1" shrinkToFit="1"/>
    </xf>
    <xf numFmtId="178" fontId="12" fillId="0" borderId="1" xfId="0" applyNumberFormat="1" applyFont="1" applyFill="1" applyBorder="1" applyAlignment="1" applyProtection="1">
      <alignment vertical="center" wrapText="1" shrinkToFit="1"/>
    </xf>
    <xf numFmtId="178" fontId="11" fillId="0" borderId="0" xfId="0" applyNumberFormat="1" applyFont="1" applyFill="1" applyBorder="1" applyAlignment="1" applyProtection="1">
      <alignment vertical="center"/>
    </xf>
    <xf numFmtId="178" fontId="12" fillId="0" borderId="12" xfId="0" applyNumberFormat="1" applyFont="1" applyFill="1" applyBorder="1" applyAlignment="1" applyProtection="1">
      <alignment vertical="center" shrinkToFit="1"/>
    </xf>
    <xf numFmtId="49" fontId="12" fillId="0" borderId="2" xfId="0" applyNumberFormat="1" applyFont="1" applyFill="1" applyBorder="1" applyAlignment="1" applyProtection="1">
      <alignment vertical="center" shrinkToFit="1"/>
    </xf>
    <xf numFmtId="178" fontId="12" fillId="0" borderId="2" xfId="0" applyNumberFormat="1" applyFont="1" applyFill="1" applyBorder="1" applyAlignment="1" applyProtection="1">
      <alignment vertical="center" shrinkToFit="1"/>
    </xf>
    <xf numFmtId="178" fontId="12" fillId="0" borderId="15" xfId="0" applyNumberFormat="1" applyFont="1" applyFill="1" applyBorder="1" applyAlignment="1" applyProtection="1">
      <alignment vertical="center" shrinkToFit="1"/>
    </xf>
    <xf numFmtId="178" fontId="12" fillId="0" borderId="16" xfId="0" applyNumberFormat="1" applyFont="1" applyFill="1" applyBorder="1" applyAlignment="1" applyProtection="1">
      <alignment vertical="center" shrinkToFit="1"/>
    </xf>
    <xf numFmtId="178" fontId="12" fillId="0" borderId="17" xfId="0" applyNumberFormat="1" applyFont="1" applyFill="1" applyBorder="1" applyAlignment="1" applyProtection="1">
      <alignment vertical="center" shrinkToFit="1"/>
    </xf>
    <xf numFmtId="49" fontId="12" fillId="0" borderId="18" xfId="0" applyNumberFormat="1" applyFont="1" applyFill="1" applyBorder="1" applyAlignment="1" applyProtection="1">
      <alignment vertical="center" shrinkToFit="1"/>
    </xf>
    <xf numFmtId="178" fontId="12" fillId="0" borderId="18" xfId="0" applyNumberFormat="1" applyFont="1" applyFill="1" applyBorder="1" applyAlignment="1" applyProtection="1">
      <alignment vertical="center" shrinkToFit="1"/>
    </xf>
    <xf numFmtId="178" fontId="13" fillId="0" borderId="2" xfId="0" applyNumberFormat="1" applyFont="1" applyFill="1" applyBorder="1" applyAlignment="1" applyProtection="1">
      <alignment vertical="center" wrapText="1" shrinkToFit="1"/>
    </xf>
    <xf numFmtId="178" fontId="12" fillId="0" borderId="2" xfId="0" applyNumberFormat="1" applyFont="1" applyFill="1" applyBorder="1" applyAlignment="1" applyProtection="1">
      <alignment vertical="center" wrapText="1" shrinkToFit="1"/>
    </xf>
    <xf numFmtId="49" fontId="12" fillId="0" borderId="3" xfId="0" applyNumberFormat="1" applyFont="1" applyFill="1" applyBorder="1" applyAlignment="1" applyProtection="1">
      <alignment vertical="center" shrinkToFit="1"/>
    </xf>
    <xf numFmtId="178" fontId="12" fillId="0" borderId="3" xfId="0" applyNumberFormat="1" applyFont="1" applyFill="1" applyBorder="1" applyAlignment="1" applyProtection="1">
      <alignment vertical="center" shrinkToFit="1"/>
    </xf>
    <xf numFmtId="178" fontId="13" fillId="0" borderId="3" xfId="0" applyNumberFormat="1" applyFont="1" applyFill="1" applyBorder="1" applyAlignment="1" applyProtection="1">
      <alignment vertical="center" wrapText="1" shrinkToFit="1"/>
    </xf>
    <xf numFmtId="178" fontId="12" fillId="0" borderId="3" xfId="0" applyNumberFormat="1" applyFont="1" applyFill="1" applyBorder="1" applyAlignment="1" applyProtection="1">
      <alignment vertical="center" wrapText="1" shrinkToFit="1"/>
    </xf>
    <xf numFmtId="0" fontId="11" fillId="0" borderId="14" xfId="0" applyFont="1" applyFill="1" applyBorder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81" fontId="15" fillId="0" borderId="0" xfId="0" applyNumberFormat="1" applyFont="1" applyFill="1" applyAlignment="1">
      <alignment horizontal="center" vertical="center"/>
    </xf>
    <xf numFmtId="181" fontId="15" fillId="0" borderId="0" xfId="0" applyNumberFormat="1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78" fontId="12" fillId="0" borderId="1" xfId="0" applyNumberFormat="1" applyFont="1" applyFill="1" applyBorder="1" applyAlignment="1" applyProtection="1">
      <alignment horizontal="center" vertical="center" wrapText="1" shrinkToFit="1"/>
    </xf>
    <xf numFmtId="178" fontId="13" fillId="0" borderId="1" xfId="0" applyNumberFormat="1" applyFont="1" applyFill="1" applyBorder="1" applyAlignment="1" applyProtection="1">
      <alignment horizontal="center" vertical="center" wrapText="1" shrinkToFit="1"/>
    </xf>
    <xf numFmtId="178" fontId="12" fillId="0" borderId="1" xfId="0" applyNumberFormat="1" applyFont="1" applyFill="1" applyBorder="1" applyAlignment="1" applyProtection="1">
      <alignment horizontal="center" vertical="center" shrinkToFit="1"/>
    </xf>
    <xf numFmtId="49" fontId="12" fillId="0" borderId="1" xfId="0" applyNumberFormat="1" applyFont="1" applyFill="1" applyBorder="1" applyAlignment="1" applyProtection="1">
      <alignment horizontal="center" vertical="center" shrinkToFit="1"/>
    </xf>
    <xf numFmtId="178" fontId="11" fillId="0" borderId="0" xfId="0" applyNumberFormat="1" applyFont="1" applyFill="1" applyBorder="1" applyAlignment="1" applyProtection="1">
      <alignment horizontal="center" vertical="center"/>
    </xf>
    <xf numFmtId="178" fontId="12" fillId="0" borderId="12" xfId="0" applyNumberFormat="1" applyFont="1" applyFill="1" applyBorder="1" applyAlignment="1" applyProtection="1">
      <alignment horizontal="left" vertical="center"/>
    </xf>
    <xf numFmtId="178" fontId="12" fillId="0" borderId="12" xfId="0" applyNumberFormat="1" applyFont="1" applyFill="1" applyBorder="1" applyAlignment="1" applyProtection="1">
      <alignment horizontal="left" vertical="center" shrinkToFit="1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left" vertical="center" shrinkToFit="1"/>
    </xf>
    <xf numFmtId="0" fontId="12" fillId="0" borderId="12" xfId="0" applyFont="1" applyFill="1" applyBorder="1" applyAlignment="1" applyProtection="1">
      <alignment horizontal="left" vertical="center"/>
    </xf>
    <xf numFmtId="178" fontId="12" fillId="0" borderId="15" xfId="0" applyNumberFormat="1" applyFont="1" applyFill="1" applyBorder="1" applyAlignment="1" applyProtection="1">
      <alignment horizontal="center" vertical="center" shrinkToFit="1"/>
    </xf>
    <xf numFmtId="178" fontId="12" fillId="0" borderId="16" xfId="0" applyNumberFormat="1" applyFont="1" applyFill="1" applyBorder="1" applyAlignment="1" applyProtection="1">
      <alignment horizontal="center" vertical="center" shrinkToFit="1"/>
    </xf>
    <xf numFmtId="178" fontId="12" fillId="0" borderId="17" xfId="0" applyNumberFormat="1" applyFont="1" applyFill="1" applyBorder="1" applyAlignment="1" applyProtection="1">
      <alignment horizontal="center" vertical="center" shrinkToFit="1"/>
    </xf>
    <xf numFmtId="49" fontId="12" fillId="0" borderId="2" xfId="0" applyNumberFormat="1" applyFont="1" applyFill="1" applyBorder="1" applyAlignment="1" applyProtection="1">
      <alignment horizontal="center" vertical="center" shrinkToFit="1"/>
    </xf>
    <xf numFmtId="49" fontId="12" fillId="0" borderId="18" xfId="0" applyNumberFormat="1" applyFont="1" applyFill="1" applyBorder="1" applyAlignment="1" applyProtection="1">
      <alignment horizontal="center" vertical="center" shrinkToFit="1"/>
    </xf>
    <xf numFmtId="49" fontId="12" fillId="0" borderId="3" xfId="0" applyNumberFormat="1" applyFont="1" applyFill="1" applyBorder="1" applyAlignment="1" applyProtection="1">
      <alignment horizontal="center" vertical="center" shrinkToFit="1"/>
    </xf>
    <xf numFmtId="178" fontId="12" fillId="0" borderId="2" xfId="0" applyNumberFormat="1" applyFont="1" applyFill="1" applyBorder="1" applyAlignment="1" applyProtection="1">
      <alignment horizontal="center" vertical="center" shrinkToFit="1"/>
    </xf>
    <xf numFmtId="178" fontId="12" fillId="0" borderId="18" xfId="0" applyNumberFormat="1" applyFont="1" applyFill="1" applyBorder="1" applyAlignment="1" applyProtection="1">
      <alignment horizontal="center" vertical="center" shrinkToFit="1"/>
    </xf>
    <xf numFmtId="178" fontId="12" fillId="0" borderId="3" xfId="0" applyNumberFormat="1" applyFont="1" applyFill="1" applyBorder="1" applyAlignment="1" applyProtection="1">
      <alignment horizontal="center" vertical="center" shrinkToFit="1"/>
    </xf>
    <xf numFmtId="178" fontId="13" fillId="0" borderId="2" xfId="0" applyNumberFormat="1" applyFont="1" applyFill="1" applyBorder="1" applyAlignment="1" applyProtection="1">
      <alignment horizontal="center" vertical="center" wrapText="1" shrinkToFit="1"/>
    </xf>
    <xf numFmtId="178" fontId="13" fillId="0" borderId="3" xfId="0" applyNumberFormat="1" applyFont="1" applyFill="1" applyBorder="1" applyAlignment="1" applyProtection="1">
      <alignment horizontal="center" vertical="center" wrapText="1" shrinkToFit="1"/>
    </xf>
    <xf numFmtId="178" fontId="12" fillId="0" borderId="2" xfId="0" applyNumberFormat="1" applyFont="1" applyFill="1" applyBorder="1" applyAlignment="1" applyProtection="1">
      <alignment horizontal="center" vertical="center" wrapText="1" shrinkToFit="1"/>
    </xf>
    <xf numFmtId="178" fontId="12" fillId="0" borderId="3" xfId="0" applyNumberFormat="1" applyFont="1" applyFill="1" applyBorder="1" applyAlignment="1" applyProtection="1">
      <alignment horizontal="center" vertical="center" wrapText="1" shrinkToFit="1"/>
    </xf>
    <xf numFmtId="0" fontId="11" fillId="0" borderId="14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workbookViewId="0">
      <selection activeCell="Q12" sqref="Q12"/>
    </sheetView>
  </sheetViews>
  <sheetFormatPr defaultColWidth="9" defaultRowHeight="13.5"/>
  <cols>
    <col min="1" max="1" width="9" style="75"/>
    <col min="2" max="2" width="19.625" style="75" customWidth="1"/>
    <col min="3" max="3" width="10.125" style="75" customWidth="1"/>
    <col min="4" max="10" width="9.625" style="75" customWidth="1"/>
    <col min="11" max="14" width="10.125" style="75" customWidth="1"/>
    <col min="15" max="15" width="10.5" style="75" customWidth="1"/>
    <col min="16" max="16384" width="9" style="75"/>
  </cols>
  <sheetData>
    <row r="1" spans="1:18" ht="18.75" customHeight="1">
      <c r="A1" s="94" t="s">
        <v>236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8" ht="13.5" customHeight="1">
      <c r="A2" s="93" t="s">
        <v>0</v>
      </c>
      <c r="B2" s="80" t="s">
        <v>1</v>
      </c>
      <c r="C2" s="99" t="s">
        <v>2</v>
      </c>
      <c r="D2" s="99"/>
      <c r="E2" s="99"/>
      <c r="F2" s="99"/>
      <c r="G2" s="99" t="s">
        <v>3</v>
      </c>
      <c r="H2" s="99"/>
      <c r="I2" s="99"/>
      <c r="J2" s="99"/>
      <c r="K2" s="99" t="s">
        <v>4</v>
      </c>
      <c r="L2" s="99"/>
      <c r="M2" s="99"/>
      <c r="N2" s="99"/>
    </row>
    <row r="3" spans="1:18" customFormat="1" ht="13.5" customHeight="1">
      <c r="A3" s="93"/>
      <c r="B3" s="80" t="s">
        <v>5</v>
      </c>
      <c r="C3" s="79" t="s">
        <v>6</v>
      </c>
      <c r="D3" s="79" t="s">
        <v>6</v>
      </c>
      <c r="E3" s="79" t="s">
        <v>6</v>
      </c>
      <c r="F3" s="79" t="s">
        <v>6</v>
      </c>
      <c r="G3" s="79" t="s">
        <v>6</v>
      </c>
      <c r="H3" s="79" t="s">
        <v>6</v>
      </c>
      <c r="I3" s="80" t="s">
        <v>6</v>
      </c>
      <c r="J3" s="80" t="s">
        <v>6</v>
      </c>
      <c r="K3" s="80" t="s">
        <v>6</v>
      </c>
      <c r="L3" s="80" t="s">
        <v>6</v>
      </c>
      <c r="M3" s="80" t="s">
        <v>6</v>
      </c>
      <c r="N3" s="80" t="s">
        <v>6</v>
      </c>
      <c r="O3" s="75"/>
    </row>
    <row r="4" spans="1:18" customFormat="1" ht="13.5" customHeight="1">
      <c r="A4" s="93"/>
      <c r="B4" s="80" t="s">
        <v>7</v>
      </c>
      <c r="C4" s="79" t="s">
        <v>8</v>
      </c>
      <c r="D4" s="79" t="s">
        <v>9</v>
      </c>
      <c r="E4" s="79" t="s">
        <v>10</v>
      </c>
      <c r="F4" s="79" t="s">
        <v>11</v>
      </c>
      <c r="G4" s="79" t="s">
        <v>8</v>
      </c>
      <c r="H4" s="79" t="s">
        <v>9</v>
      </c>
      <c r="I4" s="80" t="s">
        <v>10</v>
      </c>
      <c r="J4" s="80" t="s">
        <v>11</v>
      </c>
      <c r="K4" s="80" t="s">
        <v>8</v>
      </c>
      <c r="L4" s="80" t="s">
        <v>9</v>
      </c>
      <c r="M4" s="80" t="s">
        <v>10</v>
      </c>
      <c r="N4" s="80" t="s">
        <v>11</v>
      </c>
      <c r="O4" s="75"/>
    </row>
    <row r="5" spans="1:18" customFormat="1" ht="13.5" customHeight="1">
      <c r="A5" s="93"/>
      <c r="B5" s="80" t="s">
        <v>12</v>
      </c>
      <c r="C5" s="79" t="s">
        <v>13</v>
      </c>
      <c r="D5" s="79" t="s">
        <v>14</v>
      </c>
      <c r="E5" s="79" t="s">
        <v>14</v>
      </c>
      <c r="F5" s="79" t="s">
        <v>13</v>
      </c>
      <c r="G5" s="79" t="s">
        <v>13</v>
      </c>
      <c r="H5" s="79" t="s">
        <v>14</v>
      </c>
      <c r="I5" s="76" t="s">
        <v>14</v>
      </c>
      <c r="J5" s="76" t="s">
        <v>13</v>
      </c>
      <c r="K5" s="76" t="s">
        <v>13</v>
      </c>
      <c r="L5" s="76" t="s">
        <v>14</v>
      </c>
      <c r="M5" s="76" t="s">
        <v>14</v>
      </c>
      <c r="N5" s="76" t="s">
        <v>13</v>
      </c>
      <c r="O5" s="75"/>
    </row>
    <row r="6" spans="1:18" s="85" customFormat="1" ht="13.5" customHeight="1">
      <c r="A6" s="93" t="s">
        <v>15</v>
      </c>
      <c r="B6" s="76" t="s">
        <v>16</v>
      </c>
      <c r="C6" s="79">
        <v>1804</v>
      </c>
      <c r="D6" s="79">
        <v>1803</v>
      </c>
      <c r="E6" s="79">
        <v>1802</v>
      </c>
      <c r="F6" s="79">
        <v>1801</v>
      </c>
      <c r="G6" s="95"/>
      <c r="H6" s="96"/>
      <c r="I6" s="96"/>
      <c r="J6" s="96"/>
      <c r="K6" s="76">
        <v>1804</v>
      </c>
      <c r="L6" s="76">
        <v>1803</v>
      </c>
      <c r="M6" s="76">
        <v>1802</v>
      </c>
      <c r="N6" s="76">
        <v>1801</v>
      </c>
      <c r="O6" s="75"/>
    </row>
    <row r="7" spans="1:18" ht="16.5">
      <c r="A7" s="94"/>
      <c r="B7" s="77" t="s">
        <v>17</v>
      </c>
      <c r="C7" s="81">
        <f>VLOOKUP(C6,测绘A1!$A$172:$G$265,2,0)</f>
        <v>89.47</v>
      </c>
      <c r="D7" s="81">
        <f>VLOOKUP(D6,测绘A1!$A$172:$G$265,2,0)</f>
        <v>83.53</v>
      </c>
      <c r="E7" s="81">
        <f>VLOOKUP(E6,测绘A1!$A$172:$G$265,2,0)</f>
        <v>83.53</v>
      </c>
      <c r="F7" s="81">
        <f>VLOOKUP(F6,测绘A1!$A$172:$G$265,2,0)</f>
        <v>89.47</v>
      </c>
      <c r="G7" s="96"/>
      <c r="H7" s="96"/>
      <c r="I7" s="96"/>
      <c r="J7" s="96"/>
      <c r="K7" s="77">
        <f>VLOOKUP(K6,测绘A1!$A$6:$G$92,2,0)</f>
        <v>89.47</v>
      </c>
      <c r="L7" s="77">
        <f>VLOOKUP(L6,测绘A1!$A$6:$G$92,2,0)</f>
        <v>83.53</v>
      </c>
      <c r="M7" s="77">
        <f>VLOOKUP(M6,测绘A1!$A$6:$G$92,2,0)</f>
        <v>83.53</v>
      </c>
      <c r="N7" s="77">
        <f>VLOOKUP(N6,测绘A1!$A$6:$G$92,2,0)</f>
        <v>89.47</v>
      </c>
    </row>
    <row r="8" spans="1:18" ht="16.5">
      <c r="A8" s="94"/>
      <c r="B8" s="77" t="s">
        <v>18</v>
      </c>
      <c r="C8" s="81">
        <f>VLOOKUP(C6,测绘A1!$A$172:$G$265,3,0)</f>
        <v>68.52</v>
      </c>
      <c r="D8" s="81">
        <f>VLOOKUP(D6,测绘A1!$A$172:$G$265,3,0)</f>
        <v>63.97</v>
      </c>
      <c r="E8" s="81">
        <f>VLOOKUP(E6,测绘A1!$A$172:$G$265,3,0)</f>
        <v>63.97</v>
      </c>
      <c r="F8" s="81">
        <f>VLOOKUP(F6,测绘A1!$A$172:$G$265,3,0)</f>
        <v>68.52</v>
      </c>
      <c r="G8" s="96"/>
      <c r="H8" s="96"/>
      <c r="I8" s="96"/>
      <c r="J8" s="96"/>
      <c r="K8" s="77">
        <f>VLOOKUP(K6,测绘A1!$A$6:$G$92,3,0)</f>
        <v>68.52</v>
      </c>
      <c r="L8" s="77">
        <f>VLOOKUP(L6,测绘A1!$A$6:$G$92,3,0)</f>
        <v>63.97</v>
      </c>
      <c r="M8" s="77">
        <f>VLOOKUP(M6,测绘A1!$A$6:$G$92,3,0)</f>
        <v>63.97</v>
      </c>
      <c r="N8" s="77">
        <f>VLOOKUP(N6,测绘A1!$A$6:$G$92,3,0)</f>
        <v>68.52</v>
      </c>
    </row>
    <row r="9" spans="1:18" ht="16.5">
      <c r="A9" s="94"/>
      <c r="B9" s="77" t="s">
        <v>19</v>
      </c>
      <c r="C9" s="90">
        <v>20000</v>
      </c>
      <c r="D9" s="90">
        <v>20000</v>
      </c>
      <c r="E9" s="90">
        <v>20000</v>
      </c>
      <c r="F9" s="90">
        <v>20000</v>
      </c>
      <c r="G9" s="96"/>
      <c r="H9" s="96"/>
      <c r="I9" s="96"/>
      <c r="J9" s="96"/>
      <c r="K9" s="84">
        <v>20000</v>
      </c>
      <c r="L9" s="84">
        <v>20000</v>
      </c>
      <c r="M9" s="84">
        <v>20000</v>
      </c>
      <c r="N9" s="84">
        <v>20000</v>
      </c>
    </row>
    <row r="10" spans="1:18" ht="16.5">
      <c r="A10" s="94"/>
      <c r="B10" s="77" t="s">
        <v>20</v>
      </c>
      <c r="C10" s="82">
        <f>ROUND(C11/C8,2)</f>
        <v>26115</v>
      </c>
      <c r="D10" s="82">
        <f t="shared" ref="D10" si="0">ROUND(D11/D8,2)</f>
        <v>26115.37</v>
      </c>
      <c r="E10" s="82">
        <f t="shared" ref="E10" si="1">ROUND(E11/E8,2)</f>
        <v>26115.37</v>
      </c>
      <c r="F10" s="82">
        <f t="shared" ref="F10" si="2">ROUND(F11/F8,2)</f>
        <v>26115</v>
      </c>
      <c r="G10" s="96"/>
      <c r="H10" s="96"/>
      <c r="I10" s="96"/>
      <c r="J10" s="96"/>
      <c r="K10" s="78">
        <f>ROUND(K11/K8,2)</f>
        <v>26115</v>
      </c>
      <c r="L10" s="78">
        <f t="shared" ref="L10" si="3">ROUND(L11/L8,2)</f>
        <v>26115.37</v>
      </c>
      <c r="M10" s="78">
        <f t="shared" ref="M10" si="4">ROUND(M11/M8,2)</f>
        <v>26115.37</v>
      </c>
      <c r="N10" s="78">
        <f t="shared" ref="N10" si="5">ROUND(N11/N8,2)</f>
        <v>26115</v>
      </c>
      <c r="R10" s="91"/>
    </row>
    <row r="11" spans="1:18" ht="16.5">
      <c r="A11" s="94"/>
      <c r="B11" s="77" t="s">
        <v>21</v>
      </c>
      <c r="C11" s="81">
        <f t="shared" ref="C11:F11" si="6">C9*C7</f>
        <v>1789400</v>
      </c>
      <c r="D11" s="81">
        <f t="shared" si="6"/>
        <v>1670600</v>
      </c>
      <c r="E11" s="81">
        <f t="shared" si="6"/>
        <v>1670600</v>
      </c>
      <c r="F11" s="81">
        <f t="shared" si="6"/>
        <v>1789400</v>
      </c>
      <c r="G11" s="96"/>
      <c r="H11" s="96"/>
      <c r="I11" s="96"/>
      <c r="J11" s="96"/>
      <c r="K11" s="77">
        <f t="shared" ref="K11:N11" si="7">K9*K7</f>
        <v>1789400</v>
      </c>
      <c r="L11" s="77">
        <f t="shared" si="7"/>
        <v>1670600</v>
      </c>
      <c r="M11" s="77">
        <f t="shared" si="7"/>
        <v>1670600</v>
      </c>
      <c r="N11" s="77">
        <f t="shared" si="7"/>
        <v>1789400</v>
      </c>
    </row>
    <row r="12" spans="1:18" s="85" customFormat="1" ht="15" customHeight="1">
      <c r="A12" s="93" t="s">
        <v>22</v>
      </c>
      <c r="B12" s="76" t="s">
        <v>16</v>
      </c>
      <c r="C12" s="79">
        <v>1704</v>
      </c>
      <c r="D12" s="79">
        <v>1703</v>
      </c>
      <c r="E12" s="79">
        <v>1702</v>
      </c>
      <c r="F12" s="79">
        <v>1701</v>
      </c>
      <c r="G12" s="96"/>
      <c r="H12" s="96"/>
      <c r="I12" s="96"/>
      <c r="J12" s="96"/>
      <c r="K12" s="76">
        <v>1704</v>
      </c>
      <c r="L12" s="76">
        <v>1703</v>
      </c>
      <c r="M12" s="76">
        <v>1702</v>
      </c>
      <c r="N12" s="76">
        <v>1701</v>
      </c>
      <c r="O12" s="75"/>
    </row>
    <row r="13" spans="1:18" ht="16.5">
      <c r="A13" s="94"/>
      <c r="B13" s="77" t="s">
        <v>17</v>
      </c>
      <c r="C13" s="81">
        <f>VLOOKUP(C12,测绘A1!$A$172:$G$265,2,0)</f>
        <v>89.47</v>
      </c>
      <c r="D13" s="81">
        <f>VLOOKUP(D12,测绘A1!$A$172:$G$265,2,0)</f>
        <v>83.53</v>
      </c>
      <c r="E13" s="81">
        <f>VLOOKUP(E12,测绘A1!$A$172:$G$265,2,0)</f>
        <v>83.53</v>
      </c>
      <c r="F13" s="81">
        <f>VLOOKUP(F12,测绘A1!$A$172:$G$265,2,0)</f>
        <v>89.47</v>
      </c>
      <c r="G13" s="96"/>
      <c r="H13" s="96"/>
      <c r="I13" s="96"/>
      <c r="J13" s="96"/>
      <c r="K13" s="77">
        <f>VLOOKUP(K12,测绘A1!$A$6:$G$92,2,0)</f>
        <v>89.47</v>
      </c>
      <c r="L13" s="77">
        <f>VLOOKUP(L12,测绘A1!$A$6:$G$92,2,0)</f>
        <v>83.53</v>
      </c>
      <c r="M13" s="77">
        <f>VLOOKUP(M12,测绘A1!$A$6:$G$92,2,0)</f>
        <v>83.53</v>
      </c>
      <c r="N13" s="77">
        <f>VLOOKUP(N12,测绘A1!$A$6:$G$92,2,0)</f>
        <v>89.47</v>
      </c>
    </row>
    <row r="14" spans="1:18" ht="16.5">
      <c r="A14" s="94"/>
      <c r="B14" s="77" t="s">
        <v>18</v>
      </c>
      <c r="C14" s="81">
        <f>VLOOKUP(C12,测绘A1!$A$172:$G$265,3,0)</f>
        <v>68.52</v>
      </c>
      <c r="D14" s="81">
        <f>VLOOKUP(D12,测绘A1!$A$172:$G$265,3,0)</f>
        <v>63.97</v>
      </c>
      <c r="E14" s="81">
        <f>VLOOKUP(E12,测绘A1!$A$172:$G$265,3,0)</f>
        <v>63.97</v>
      </c>
      <c r="F14" s="81">
        <f>VLOOKUP(F12,测绘A1!$A$172:$G$265,3,0)</f>
        <v>68.52</v>
      </c>
      <c r="G14" s="96"/>
      <c r="H14" s="96"/>
      <c r="I14" s="96"/>
      <c r="J14" s="96"/>
      <c r="K14" s="77">
        <f>VLOOKUP(K12,测绘A1!$A$6:$G$92,3,0)</f>
        <v>68.52</v>
      </c>
      <c r="L14" s="77">
        <f>VLOOKUP(L12,测绘A1!$A$6:$G$92,3,0)</f>
        <v>63.97</v>
      </c>
      <c r="M14" s="77">
        <f>VLOOKUP(M12,测绘A1!$A$6:$G$92,3,0)</f>
        <v>63.97</v>
      </c>
      <c r="N14" s="77">
        <f>VLOOKUP(N12,测绘A1!$A$6:$G$92,3,0)</f>
        <v>68.52</v>
      </c>
    </row>
    <row r="15" spans="1:18" ht="16.5">
      <c r="A15" s="94"/>
      <c r="B15" s="77" t="s">
        <v>19</v>
      </c>
      <c r="C15" s="90">
        <v>20000</v>
      </c>
      <c r="D15" s="90">
        <v>20000</v>
      </c>
      <c r="E15" s="90">
        <v>20000</v>
      </c>
      <c r="F15" s="90">
        <v>20000</v>
      </c>
      <c r="G15" s="96"/>
      <c r="H15" s="96"/>
      <c r="I15" s="96"/>
      <c r="J15" s="96"/>
      <c r="K15" s="84">
        <v>20000</v>
      </c>
      <c r="L15" s="84">
        <v>20000</v>
      </c>
      <c r="M15" s="84">
        <v>20000</v>
      </c>
      <c r="N15" s="84">
        <v>20000</v>
      </c>
    </row>
    <row r="16" spans="1:18" ht="16.5">
      <c r="A16" s="94"/>
      <c r="B16" s="77" t="s">
        <v>20</v>
      </c>
      <c r="C16" s="82">
        <f>ROUND(C17/C14,2)</f>
        <v>26115</v>
      </c>
      <c r="D16" s="82">
        <f t="shared" ref="D16" si="8">ROUND(D17/D14,2)</f>
        <v>26115.37</v>
      </c>
      <c r="E16" s="82">
        <f t="shared" ref="E16" si="9">ROUND(E17/E14,2)</f>
        <v>26115.37</v>
      </c>
      <c r="F16" s="82">
        <f t="shared" ref="F16" si="10">ROUND(F17/F14,2)</f>
        <v>26115</v>
      </c>
      <c r="G16" s="96"/>
      <c r="H16" s="96"/>
      <c r="I16" s="96"/>
      <c r="J16" s="96"/>
      <c r="K16" s="78">
        <f>ROUND(K17/K14,2)</f>
        <v>26115</v>
      </c>
      <c r="L16" s="78">
        <f t="shared" ref="L16" si="11">ROUND(L17/L14,2)</f>
        <v>26115.37</v>
      </c>
      <c r="M16" s="78">
        <f t="shared" ref="M16" si="12">ROUND(M17/M14,2)</f>
        <v>26115.37</v>
      </c>
      <c r="N16" s="78">
        <f t="shared" ref="N16" si="13">ROUND(N17/N14,2)</f>
        <v>26115</v>
      </c>
    </row>
    <row r="17" spans="1:15" ht="16.5">
      <c r="A17" s="94"/>
      <c r="B17" s="77" t="s">
        <v>21</v>
      </c>
      <c r="C17" s="81">
        <f t="shared" ref="C17:F17" si="14">C15*C13</f>
        <v>1789400</v>
      </c>
      <c r="D17" s="81">
        <f t="shared" si="14"/>
        <v>1670600</v>
      </c>
      <c r="E17" s="81">
        <f t="shared" si="14"/>
        <v>1670600</v>
      </c>
      <c r="F17" s="81">
        <f t="shared" si="14"/>
        <v>1789400</v>
      </c>
      <c r="G17" s="96"/>
      <c r="H17" s="96"/>
      <c r="I17" s="96"/>
      <c r="J17" s="96"/>
      <c r="K17" s="77">
        <f t="shared" ref="K17:N17" si="15">K15*K13</f>
        <v>1789400</v>
      </c>
      <c r="L17" s="77">
        <f t="shared" si="15"/>
        <v>1670600</v>
      </c>
      <c r="M17" s="77">
        <f t="shared" si="15"/>
        <v>1670600</v>
      </c>
      <c r="N17" s="77">
        <f t="shared" si="15"/>
        <v>1789400</v>
      </c>
    </row>
    <row r="18" spans="1:15" s="85" customFormat="1" ht="15">
      <c r="A18" s="93" t="s">
        <v>23</v>
      </c>
      <c r="B18" s="76" t="s">
        <v>16</v>
      </c>
      <c r="C18" s="79">
        <v>1604</v>
      </c>
      <c r="D18" s="79">
        <v>1603</v>
      </c>
      <c r="E18" s="79">
        <v>1602</v>
      </c>
      <c r="F18" s="79">
        <v>1601</v>
      </c>
      <c r="G18" s="79">
        <v>1604</v>
      </c>
      <c r="H18" s="79">
        <v>1603</v>
      </c>
      <c r="I18" s="76">
        <v>1602</v>
      </c>
      <c r="J18" s="76">
        <v>1601</v>
      </c>
      <c r="K18" s="76">
        <v>1604</v>
      </c>
      <c r="L18" s="76">
        <v>1603</v>
      </c>
      <c r="M18" s="76">
        <v>1602</v>
      </c>
      <c r="N18" s="76">
        <v>1601</v>
      </c>
      <c r="O18" s="75"/>
    </row>
    <row r="19" spans="1:15" ht="16.5">
      <c r="A19" s="94"/>
      <c r="B19" s="77" t="s">
        <v>17</v>
      </c>
      <c r="C19" s="81">
        <f>VLOOKUP(C18,测绘A1!$A$172:$G$265,2,0)</f>
        <v>89.47</v>
      </c>
      <c r="D19" s="81">
        <f>VLOOKUP(D18,测绘A1!$A$172:$G$265,2,0)</f>
        <v>83.53</v>
      </c>
      <c r="E19" s="81">
        <f>VLOOKUP(E18,测绘A1!$A$172:$G$265,2,0)</f>
        <v>83.53</v>
      </c>
      <c r="F19" s="81">
        <f>VLOOKUP(F18,测绘A1!$A$172:$G$265,2,0)</f>
        <v>88.87</v>
      </c>
      <c r="G19" s="81">
        <f>VLOOKUP(G18,测绘A1!$A$93:$G$171,2,0)</f>
        <v>88.87</v>
      </c>
      <c r="H19" s="81">
        <f>VLOOKUP(H18,测绘A1!$A$93:$G$171,2,0)</f>
        <v>83.53</v>
      </c>
      <c r="I19" s="77">
        <f>VLOOKUP(I18,测绘A1!$A$93:$G$171,2,0)</f>
        <v>83.53</v>
      </c>
      <c r="J19" s="77">
        <f>VLOOKUP(J18,测绘A1!$A$93:$G$171,2,0)</f>
        <v>88.87</v>
      </c>
      <c r="K19" s="77">
        <f>VLOOKUP(K18,测绘A1!$A$6:$G$92,2,0)</f>
        <v>88.87</v>
      </c>
      <c r="L19" s="77">
        <f>VLOOKUP(L18,测绘A1!$A$6:$G$92,2,0)</f>
        <v>83.53</v>
      </c>
      <c r="M19" s="77">
        <f>VLOOKUP(M18,测绘A1!$A$6:$G$92,2,0)</f>
        <v>83.53</v>
      </c>
      <c r="N19" s="77">
        <f>VLOOKUP(N18,测绘A1!$A$6:$G$92,2,0)</f>
        <v>89.47</v>
      </c>
    </row>
    <row r="20" spans="1:15" ht="16.5">
      <c r="A20" s="94"/>
      <c r="B20" s="77" t="s">
        <v>18</v>
      </c>
      <c r="C20" s="81">
        <f>VLOOKUP(C18,测绘A1!$A$172:$G$265,3,0)</f>
        <v>68.52</v>
      </c>
      <c r="D20" s="81">
        <f>VLOOKUP(D18,测绘A1!$A$172:$G$265,3,0)</f>
        <v>63.97</v>
      </c>
      <c r="E20" s="81">
        <f>VLOOKUP(E18,测绘A1!$A$172:$G$265,3,0)</f>
        <v>63.97</v>
      </c>
      <c r="F20" s="81">
        <f>VLOOKUP(F18,测绘A1!$A$172:$G$265,3,0)</f>
        <v>68.06</v>
      </c>
      <c r="G20" s="81">
        <f>VLOOKUP(G18,测绘A1!$A$93:$G$171,3,0)</f>
        <v>68.06</v>
      </c>
      <c r="H20" s="81">
        <f>VLOOKUP(H18,测绘A1!$A$93:$G$171,3,0)</f>
        <v>63.97</v>
      </c>
      <c r="I20" s="77">
        <f>VLOOKUP(I18,测绘A1!$A$93:$G$171,3,0)</f>
        <v>63.97</v>
      </c>
      <c r="J20" s="77">
        <f>VLOOKUP(J18,测绘A1!$A$93:$G$171,3,0)</f>
        <v>68.06</v>
      </c>
      <c r="K20" s="77">
        <f>VLOOKUP(K18,测绘A1!$A$6:$G$92,3,0)</f>
        <v>68.06</v>
      </c>
      <c r="L20" s="77">
        <f>VLOOKUP(L18,测绘A1!$A$6:$G$92,3,0)</f>
        <v>63.97</v>
      </c>
      <c r="M20" s="77">
        <f>VLOOKUP(M18,测绘A1!$A$6:$G$92,3,0)</f>
        <v>63.97</v>
      </c>
      <c r="N20" s="77">
        <f>VLOOKUP(N18,测绘A1!$A$6:$G$92,3,0)</f>
        <v>68.52</v>
      </c>
    </row>
    <row r="21" spans="1:15" ht="16.5">
      <c r="A21" s="94"/>
      <c r="B21" s="77" t="s">
        <v>19</v>
      </c>
      <c r="C21" s="90">
        <v>20000</v>
      </c>
      <c r="D21" s="90">
        <v>20000</v>
      </c>
      <c r="E21" s="90">
        <v>20000</v>
      </c>
      <c r="F21" s="90">
        <v>20000</v>
      </c>
      <c r="G21" s="90">
        <v>20000</v>
      </c>
      <c r="H21" s="90">
        <v>20000</v>
      </c>
      <c r="I21" s="84">
        <v>20000</v>
      </c>
      <c r="J21" s="84">
        <v>20000</v>
      </c>
      <c r="K21" s="84">
        <v>20000</v>
      </c>
      <c r="L21" s="84">
        <v>20000</v>
      </c>
      <c r="M21" s="84">
        <v>20000</v>
      </c>
      <c r="N21" s="84">
        <v>20000</v>
      </c>
    </row>
    <row r="22" spans="1:15" ht="16.5">
      <c r="A22" s="94"/>
      <c r="B22" s="77" t="s">
        <v>20</v>
      </c>
      <c r="C22" s="82">
        <f>ROUND(C23/C20,2)</f>
        <v>26115</v>
      </c>
      <c r="D22" s="82">
        <f t="shared" ref="D22" si="16">ROUND(D23/D20,2)</f>
        <v>26115.37</v>
      </c>
      <c r="E22" s="82">
        <f t="shared" ref="E22" si="17">ROUND(E23/E20,2)</f>
        <v>26115.37</v>
      </c>
      <c r="F22" s="82">
        <f t="shared" ref="F22" si="18">ROUND(F23/F20,2)</f>
        <v>26115.19</v>
      </c>
      <c r="G22" s="82">
        <f t="shared" ref="G22" si="19">ROUND(G23/G20,2)</f>
        <v>26115.19</v>
      </c>
      <c r="H22" s="82">
        <f t="shared" ref="H22" si="20">ROUND(H23/H20,2)</f>
        <v>26115.37</v>
      </c>
      <c r="I22" s="78">
        <f t="shared" ref="I22" si="21">ROUND(I23/I20,2)</f>
        <v>26115.37</v>
      </c>
      <c r="J22" s="78">
        <f t="shared" ref="J22" si="22">ROUND(J23/J20,2)</f>
        <v>26115.19</v>
      </c>
      <c r="K22" s="78">
        <f t="shared" ref="K22" si="23">ROUND(K23/K20,2)</f>
        <v>26115.19</v>
      </c>
      <c r="L22" s="78">
        <f t="shared" ref="L22" si="24">ROUND(L23/L20,2)</f>
        <v>26115.37</v>
      </c>
      <c r="M22" s="78">
        <f t="shared" ref="M22" si="25">ROUND(M23/M20,2)</f>
        <v>26115.37</v>
      </c>
      <c r="N22" s="78">
        <f t="shared" ref="N22" si="26">ROUND(N23/N20,2)</f>
        <v>26115</v>
      </c>
    </row>
    <row r="23" spans="1:15" ht="16.5">
      <c r="A23" s="94"/>
      <c r="B23" s="77" t="s">
        <v>21</v>
      </c>
      <c r="C23" s="81">
        <f t="shared" ref="C23:N23" si="27">C21*C19</f>
        <v>1789400</v>
      </c>
      <c r="D23" s="81">
        <f t="shared" si="27"/>
        <v>1670600</v>
      </c>
      <c r="E23" s="81">
        <f t="shared" si="27"/>
        <v>1670600</v>
      </c>
      <c r="F23" s="81">
        <f t="shared" si="27"/>
        <v>1777400</v>
      </c>
      <c r="G23" s="81">
        <f t="shared" si="27"/>
        <v>1777400</v>
      </c>
      <c r="H23" s="81">
        <f t="shared" si="27"/>
        <v>1670600</v>
      </c>
      <c r="I23" s="77">
        <f t="shared" si="27"/>
        <v>1670600</v>
      </c>
      <c r="J23" s="77">
        <f t="shared" si="27"/>
        <v>1777400</v>
      </c>
      <c r="K23" s="77">
        <f t="shared" si="27"/>
        <v>1777400</v>
      </c>
      <c r="L23" s="77">
        <f t="shared" si="27"/>
        <v>1670600</v>
      </c>
      <c r="M23" s="77">
        <f t="shared" si="27"/>
        <v>1670600</v>
      </c>
      <c r="N23" s="77">
        <f t="shared" si="27"/>
        <v>1789400</v>
      </c>
    </row>
    <row r="24" spans="1:15" s="85" customFormat="1" ht="15">
      <c r="A24" s="93" t="s">
        <v>24</v>
      </c>
      <c r="B24" s="76" t="s">
        <v>16</v>
      </c>
      <c r="C24" s="79">
        <v>1504</v>
      </c>
      <c r="D24" s="79">
        <v>1503</v>
      </c>
      <c r="E24" s="79">
        <v>1502</v>
      </c>
      <c r="F24" s="79">
        <v>1501</v>
      </c>
      <c r="G24" s="79">
        <v>1504</v>
      </c>
      <c r="H24" s="79">
        <v>1503</v>
      </c>
      <c r="I24" s="76">
        <v>1502</v>
      </c>
      <c r="J24" s="76">
        <v>1501</v>
      </c>
      <c r="K24" s="76">
        <v>1504</v>
      </c>
      <c r="L24" s="76">
        <v>1503</v>
      </c>
      <c r="M24" s="76">
        <v>1502</v>
      </c>
      <c r="N24" s="76">
        <v>1501</v>
      </c>
      <c r="O24" s="75"/>
    </row>
    <row r="25" spans="1:15" ht="16.5">
      <c r="A25" s="94"/>
      <c r="B25" s="77" t="s">
        <v>17</v>
      </c>
      <c r="C25" s="81">
        <f>VLOOKUP(C24,测绘A1!$A$172:$G$265,2,0)</f>
        <v>89.47</v>
      </c>
      <c r="D25" s="81">
        <f>VLOOKUP(D24,测绘A1!$A$172:$G$265,2,0)</f>
        <v>83.53</v>
      </c>
      <c r="E25" s="81">
        <f>VLOOKUP(E24,测绘A1!$A$172:$G$265,2,0)</f>
        <v>83.53</v>
      </c>
      <c r="F25" s="81">
        <f>VLOOKUP(F24,测绘A1!$A$172:$G$265,2,0)</f>
        <v>88.87</v>
      </c>
      <c r="G25" s="81">
        <f>VLOOKUP(G24,测绘A1!$A$93:$G$171,2,0)</f>
        <v>88.87</v>
      </c>
      <c r="H25" s="81">
        <f>VLOOKUP(H24,测绘A1!$A$93:$G$171,2,0)</f>
        <v>83.53</v>
      </c>
      <c r="I25" s="77">
        <f>VLOOKUP(I24,测绘A1!$A$93:$G$171,2,0)</f>
        <v>83.53</v>
      </c>
      <c r="J25" s="77">
        <f>VLOOKUP(J24,测绘A1!$A$93:$G$171,2,0)</f>
        <v>88.87</v>
      </c>
      <c r="K25" s="77">
        <f>VLOOKUP(K24,测绘A1!$A$6:$G$92,2,0)</f>
        <v>88.87</v>
      </c>
      <c r="L25" s="77">
        <f>VLOOKUP(L24,测绘A1!$A$6:$G$92,2,0)</f>
        <v>83.53</v>
      </c>
      <c r="M25" s="77">
        <f>VLOOKUP(M24,测绘A1!$A$6:$G$92,2,0)</f>
        <v>83.53</v>
      </c>
      <c r="N25" s="77">
        <f>VLOOKUP(N24,测绘A1!$A$6:$G$92,2,0)</f>
        <v>89.47</v>
      </c>
    </row>
    <row r="26" spans="1:15" ht="16.5">
      <c r="A26" s="94"/>
      <c r="B26" s="77" t="s">
        <v>18</v>
      </c>
      <c r="C26" s="81">
        <f>VLOOKUP(C24,测绘A1!$A$172:$G$265,3,0)</f>
        <v>68.52</v>
      </c>
      <c r="D26" s="81">
        <f>VLOOKUP(D24,测绘A1!$A$172:$G$265,3,0)</f>
        <v>63.97</v>
      </c>
      <c r="E26" s="81">
        <f>VLOOKUP(E24,测绘A1!$A$172:$G$265,3,0)</f>
        <v>63.97</v>
      </c>
      <c r="F26" s="81">
        <f>VLOOKUP(F24,测绘A1!$A$172:$G$265,3,0)</f>
        <v>68.06</v>
      </c>
      <c r="G26" s="81">
        <f>VLOOKUP(G24,测绘A1!$A$93:$G$171,3,0)</f>
        <v>68.06</v>
      </c>
      <c r="H26" s="81">
        <f>VLOOKUP(H24,测绘A1!$A$93:$G$171,3,0)</f>
        <v>63.97</v>
      </c>
      <c r="I26" s="77">
        <f>VLOOKUP(I24,测绘A1!$A$93:$G$171,3,0)</f>
        <v>63.97</v>
      </c>
      <c r="J26" s="77">
        <f>VLOOKUP(J24,测绘A1!$A$93:$G$171,3,0)</f>
        <v>68.06</v>
      </c>
      <c r="K26" s="77">
        <f>VLOOKUP(K24,测绘A1!$A$6:$G$92,3,0)</f>
        <v>68.06</v>
      </c>
      <c r="L26" s="77">
        <f>VLOOKUP(L24,测绘A1!$A$6:$G$92,3,0)</f>
        <v>63.97</v>
      </c>
      <c r="M26" s="77">
        <f>VLOOKUP(M24,测绘A1!$A$6:$G$92,3,0)</f>
        <v>63.97</v>
      </c>
      <c r="N26" s="77">
        <f>VLOOKUP(N24,测绘A1!$A$6:$G$92,3,0)</f>
        <v>68.52</v>
      </c>
    </row>
    <row r="27" spans="1:15" ht="16.5">
      <c r="A27" s="94"/>
      <c r="B27" s="77" t="s">
        <v>19</v>
      </c>
      <c r="C27" s="90">
        <v>20000</v>
      </c>
      <c r="D27" s="90">
        <v>20000</v>
      </c>
      <c r="E27" s="90">
        <v>20000</v>
      </c>
      <c r="F27" s="90">
        <v>20000</v>
      </c>
      <c r="G27" s="90">
        <v>20000</v>
      </c>
      <c r="H27" s="90">
        <v>20000</v>
      </c>
      <c r="I27" s="84">
        <v>20000</v>
      </c>
      <c r="J27" s="84">
        <v>20000</v>
      </c>
      <c r="K27" s="84">
        <v>20000</v>
      </c>
      <c r="L27" s="84">
        <v>20000</v>
      </c>
      <c r="M27" s="84">
        <v>20000</v>
      </c>
      <c r="N27" s="84">
        <v>20000</v>
      </c>
    </row>
    <row r="28" spans="1:15" ht="16.5">
      <c r="A28" s="94"/>
      <c r="B28" s="77" t="s">
        <v>20</v>
      </c>
      <c r="C28" s="82">
        <f>ROUND(C29/C26,2)</f>
        <v>26115</v>
      </c>
      <c r="D28" s="82">
        <f t="shared" ref="D28" si="28">ROUND(D29/D26,2)</f>
        <v>26115.37</v>
      </c>
      <c r="E28" s="82">
        <f t="shared" ref="E28" si="29">ROUND(E29/E26,2)</f>
        <v>26115.37</v>
      </c>
      <c r="F28" s="82">
        <f t="shared" ref="F28" si="30">ROUND(F29/F26,2)</f>
        <v>26115.19</v>
      </c>
      <c r="G28" s="82">
        <f t="shared" ref="G28" si="31">ROUND(G29/G26,2)</f>
        <v>26115.19</v>
      </c>
      <c r="H28" s="82">
        <f t="shared" ref="H28" si="32">ROUND(H29/H26,2)</f>
        <v>26115.37</v>
      </c>
      <c r="I28" s="78">
        <f t="shared" ref="I28" si="33">ROUND(I29/I26,2)</f>
        <v>26115.37</v>
      </c>
      <c r="J28" s="78">
        <f t="shared" ref="J28" si="34">ROUND(J29/J26,2)</f>
        <v>26115.19</v>
      </c>
      <c r="K28" s="78">
        <f t="shared" ref="K28" si="35">ROUND(K29/K26,2)</f>
        <v>26115.19</v>
      </c>
      <c r="L28" s="78">
        <f t="shared" ref="L28" si="36">ROUND(L29/L26,2)</f>
        <v>26115.37</v>
      </c>
      <c r="M28" s="78">
        <f t="shared" ref="M28" si="37">ROUND(M29/M26,2)</f>
        <v>26115.37</v>
      </c>
      <c r="N28" s="78">
        <f t="shared" ref="N28" si="38">ROUND(N29/N26,2)</f>
        <v>26115</v>
      </c>
    </row>
    <row r="29" spans="1:15" ht="16.5">
      <c r="A29" s="94"/>
      <c r="B29" s="77" t="s">
        <v>21</v>
      </c>
      <c r="C29" s="81">
        <f t="shared" ref="C29:N29" si="39">C27*C25</f>
        <v>1789400</v>
      </c>
      <c r="D29" s="81">
        <f t="shared" si="39"/>
        <v>1670600</v>
      </c>
      <c r="E29" s="81">
        <f t="shared" si="39"/>
        <v>1670600</v>
      </c>
      <c r="F29" s="81">
        <f t="shared" si="39"/>
        <v>1777400</v>
      </c>
      <c r="G29" s="81">
        <f t="shared" si="39"/>
        <v>1777400</v>
      </c>
      <c r="H29" s="81">
        <f t="shared" si="39"/>
        <v>1670600</v>
      </c>
      <c r="I29" s="77">
        <f t="shared" si="39"/>
        <v>1670600</v>
      </c>
      <c r="J29" s="77">
        <f t="shared" si="39"/>
        <v>1777400</v>
      </c>
      <c r="K29" s="77">
        <f t="shared" si="39"/>
        <v>1777400</v>
      </c>
      <c r="L29" s="77">
        <f t="shared" si="39"/>
        <v>1670600</v>
      </c>
      <c r="M29" s="77">
        <f t="shared" si="39"/>
        <v>1670600</v>
      </c>
      <c r="N29" s="77">
        <f t="shared" si="39"/>
        <v>1789400</v>
      </c>
    </row>
    <row r="30" spans="1:15" s="85" customFormat="1" ht="15">
      <c r="A30" s="93" t="s">
        <v>25</v>
      </c>
      <c r="B30" s="76" t="s">
        <v>16</v>
      </c>
      <c r="C30" s="79">
        <v>1404</v>
      </c>
      <c r="D30" s="79">
        <v>1403</v>
      </c>
      <c r="E30" s="79">
        <v>1402</v>
      </c>
      <c r="F30" s="79">
        <v>1401</v>
      </c>
      <c r="G30" s="79">
        <v>1404</v>
      </c>
      <c r="H30" s="79">
        <v>1403</v>
      </c>
      <c r="I30" s="76">
        <v>1402</v>
      </c>
      <c r="J30" s="76">
        <v>1401</v>
      </c>
      <c r="K30" s="76">
        <v>1404</v>
      </c>
      <c r="L30" s="76">
        <v>1403</v>
      </c>
      <c r="M30" s="76">
        <v>1402</v>
      </c>
      <c r="N30" s="76">
        <v>1401</v>
      </c>
      <c r="O30" s="75"/>
    </row>
    <row r="31" spans="1:15" ht="16.5">
      <c r="A31" s="94"/>
      <c r="B31" s="77" t="s">
        <v>17</v>
      </c>
      <c r="C31" s="81">
        <f>VLOOKUP(C30,测绘A1!$A$172:$G$265,2,0)</f>
        <v>89.47</v>
      </c>
      <c r="D31" s="81">
        <f>VLOOKUP(D30,测绘A1!$A$172:$G$265,2,0)</f>
        <v>83.53</v>
      </c>
      <c r="E31" s="81">
        <f>VLOOKUP(E30,测绘A1!$A$172:$G$265,2,0)</f>
        <v>83.53</v>
      </c>
      <c r="F31" s="81">
        <f>VLOOKUP(F30,测绘A1!$A$172:$G$265,2,0)</f>
        <v>88.87</v>
      </c>
      <c r="G31" s="81">
        <f>VLOOKUP(G30,测绘A1!$A$93:$G$171,2,0)</f>
        <v>88.87</v>
      </c>
      <c r="H31" s="81">
        <f>VLOOKUP(H30,测绘A1!$A$93:$G$171,2,0)</f>
        <v>83.53</v>
      </c>
      <c r="I31" s="77">
        <f>VLOOKUP(I30,测绘A1!$A$93:$G$171,2,0)</f>
        <v>83.53</v>
      </c>
      <c r="J31" s="77">
        <f>VLOOKUP(J30,测绘A1!$A$93:$G$171,2,0)</f>
        <v>88.87</v>
      </c>
      <c r="K31" s="77">
        <f>VLOOKUP(K30,测绘A1!$A$6:$G$92,2,0)</f>
        <v>88.87</v>
      </c>
      <c r="L31" s="77">
        <f>VLOOKUP(L30,测绘A1!$A$6:$G$92,2,0)</f>
        <v>83.53</v>
      </c>
      <c r="M31" s="77">
        <f>VLOOKUP(M30,测绘A1!$A$6:$G$92,2,0)</f>
        <v>83.53</v>
      </c>
      <c r="N31" s="77">
        <f>VLOOKUP(N30,测绘A1!$A$6:$G$92,2,0)</f>
        <v>89.47</v>
      </c>
    </row>
    <row r="32" spans="1:15" ht="16.5">
      <c r="A32" s="94"/>
      <c r="B32" s="77" t="s">
        <v>18</v>
      </c>
      <c r="C32" s="81">
        <f>VLOOKUP(C30,测绘A1!$A$172:$G$265,3,0)</f>
        <v>68.52</v>
      </c>
      <c r="D32" s="81">
        <f>VLOOKUP(D30,测绘A1!$A$172:$G$265,3,0)</f>
        <v>63.97</v>
      </c>
      <c r="E32" s="81">
        <f>VLOOKUP(E30,测绘A1!$A$172:$G$265,3,0)</f>
        <v>63.97</v>
      </c>
      <c r="F32" s="81">
        <f>VLOOKUP(F30,测绘A1!$A$172:$G$265,3,0)</f>
        <v>68.06</v>
      </c>
      <c r="G32" s="81">
        <f>VLOOKUP(G30,测绘A1!$A$93:$G$171,3,0)</f>
        <v>68.06</v>
      </c>
      <c r="H32" s="81">
        <f>VLOOKUP(H30,测绘A1!$A$93:$G$171,3,0)</f>
        <v>63.97</v>
      </c>
      <c r="I32" s="77">
        <f>VLOOKUP(I30,测绘A1!$A$93:$G$171,3,0)</f>
        <v>63.97</v>
      </c>
      <c r="J32" s="77">
        <f>VLOOKUP(J30,测绘A1!$A$93:$G$171,3,0)</f>
        <v>68.06</v>
      </c>
      <c r="K32" s="77">
        <f>VLOOKUP(K30,测绘A1!$A$6:$G$92,3,0)</f>
        <v>68.06</v>
      </c>
      <c r="L32" s="77">
        <f>VLOOKUP(L30,测绘A1!$A$6:$G$92,3,0)</f>
        <v>63.97</v>
      </c>
      <c r="M32" s="77">
        <f>VLOOKUP(M30,测绘A1!$A$6:$G$92,3,0)</f>
        <v>63.97</v>
      </c>
      <c r="N32" s="77">
        <f>VLOOKUP(N30,测绘A1!$A$6:$G$92,3,0)</f>
        <v>68.52</v>
      </c>
    </row>
    <row r="33" spans="1:14" ht="16.5">
      <c r="A33" s="94"/>
      <c r="B33" s="77" t="s">
        <v>19</v>
      </c>
      <c r="C33" s="90">
        <v>20000</v>
      </c>
      <c r="D33" s="90">
        <v>20000</v>
      </c>
      <c r="E33" s="90">
        <v>20000</v>
      </c>
      <c r="F33" s="90">
        <v>20000</v>
      </c>
      <c r="G33" s="90">
        <v>20000</v>
      </c>
      <c r="H33" s="90">
        <v>20000</v>
      </c>
      <c r="I33" s="84">
        <v>20000</v>
      </c>
      <c r="J33" s="84">
        <v>20000</v>
      </c>
      <c r="K33" s="84">
        <v>20000</v>
      </c>
      <c r="L33" s="84">
        <v>20000</v>
      </c>
      <c r="M33" s="84">
        <v>20000</v>
      </c>
      <c r="N33" s="84">
        <v>20000</v>
      </c>
    </row>
    <row r="34" spans="1:14" ht="16.5">
      <c r="A34" s="94"/>
      <c r="B34" s="77" t="s">
        <v>20</v>
      </c>
      <c r="C34" s="82">
        <f>ROUND(C35/C32,2)</f>
        <v>26115</v>
      </c>
      <c r="D34" s="82">
        <f t="shared" ref="D34" si="40">ROUND(D35/D32,2)</f>
        <v>26115.37</v>
      </c>
      <c r="E34" s="82">
        <f t="shared" ref="E34" si="41">ROUND(E35/E32,2)</f>
        <v>26115.37</v>
      </c>
      <c r="F34" s="82">
        <f t="shared" ref="F34" si="42">ROUND(F35/F32,2)</f>
        <v>26115.19</v>
      </c>
      <c r="G34" s="82">
        <f t="shared" ref="G34" si="43">ROUND(G35/G32,2)</f>
        <v>26115.19</v>
      </c>
      <c r="H34" s="82">
        <f t="shared" ref="H34" si="44">ROUND(H35/H32,2)</f>
        <v>26115.37</v>
      </c>
      <c r="I34" s="78">
        <f t="shared" ref="I34" si="45">ROUND(I35/I32,2)</f>
        <v>26115.37</v>
      </c>
      <c r="J34" s="78">
        <f t="shared" ref="J34" si="46">ROUND(J35/J32,2)</f>
        <v>26115.19</v>
      </c>
      <c r="K34" s="78">
        <f t="shared" ref="K34" si="47">ROUND(K35/K32,2)</f>
        <v>26115.19</v>
      </c>
      <c r="L34" s="78">
        <f t="shared" ref="L34" si="48">ROUND(L35/L32,2)</f>
        <v>26115.37</v>
      </c>
      <c r="M34" s="78">
        <f t="shared" ref="M34" si="49">ROUND(M35/M32,2)</f>
        <v>26115.37</v>
      </c>
      <c r="N34" s="78">
        <f t="shared" ref="N34" si="50">ROUND(N35/N32,2)</f>
        <v>26115</v>
      </c>
    </row>
    <row r="35" spans="1:14" ht="16.5">
      <c r="A35" s="94"/>
      <c r="B35" s="77" t="s">
        <v>21</v>
      </c>
      <c r="C35" s="81">
        <f t="shared" ref="C35:N35" si="51">C33*C31</f>
        <v>1789400</v>
      </c>
      <c r="D35" s="81">
        <f t="shared" si="51"/>
        <v>1670600</v>
      </c>
      <c r="E35" s="81">
        <f t="shared" si="51"/>
        <v>1670600</v>
      </c>
      <c r="F35" s="81">
        <f t="shared" si="51"/>
        <v>1777400</v>
      </c>
      <c r="G35" s="81">
        <f t="shared" si="51"/>
        <v>1777400</v>
      </c>
      <c r="H35" s="81">
        <f t="shared" si="51"/>
        <v>1670600</v>
      </c>
      <c r="I35" s="77">
        <f t="shared" si="51"/>
        <v>1670600</v>
      </c>
      <c r="J35" s="77">
        <f t="shared" si="51"/>
        <v>1777400</v>
      </c>
      <c r="K35" s="77">
        <f t="shared" si="51"/>
        <v>1777400</v>
      </c>
      <c r="L35" s="77">
        <f t="shared" si="51"/>
        <v>1670600</v>
      </c>
      <c r="M35" s="77">
        <f t="shared" si="51"/>
        <v>1670600</v>
      </c>
      <c r="N35" s="77">
        <f t="shared" si="51"/>
        <v>1789400</v>
      </c>
    </row>
    <row r="36" spans="1:14" ht="15">
      <c r="A36" s="93" t="s">
        <v>26</v>
      </c>
      <c r="B36" s="76" t="s">
        <v>16</v>
      </c>
      <c r="C36" s="79">
        <v>1304</v>
      </c>
      <c r="D36" s="79">
        <v>1303</v>
      </c>
      <c r="E36" s="79">
        <v>1302</v>
      </c>
      <c r="F36" s="79">
        <v>1301</v>
      </c>
      <c r="G36" s="79">
        <v>1304</v>
      </c>
      <c r="H36" s="79">
        <v>1303</v>
      </c>
      <c r="I36" s="76">
        <v>1302</v>
      </c>
      <c r="J36" s="76">
        <v>1301</v>
      </c>
      <c r="K36" s="76">
        <v>1304</v>
      </c>
      <c r="L36" s="76">
        <v>1303</v>
      </c>
      <c r="M36" s="76">
        <v>1302</v>
      </c>
      <c r="N36" s="76">
        <v>1301</v>
      </c>
    </row>
    <row r="37" spans="1:14" ht="16.5">
      <c r="A37" s="94"/>
      <c r="B37" s="77" t="s">
        <v>17</v>
      </c>
      <c r="C37" s="81">
        <f>VLOOKUP(C36,测绘A1!$A$172:$G$265,2,0)</f>
        <v>89.47</v>
      </c>
      <c r="D37" s="81">
        <f>VLOOKUP(D36,测绘A1!$A$172:$G$265,2,0)</f>
        <v>83.53</v>
      </c>
      <c r="E37" s="81">
        <f>VLOOKUP(E36,测绘A1!$A$172:$G$265,2,0)</f>
        <v>83.53</v>
      </c>
      <c r="F37" s="81">
        <f>VLOOKUP(F36,测绘A1!$A$172:$G$265,2,0)</f>
        <v>88.87</v>
      </c>
      <c r="G37" s="81">
        <f>VLOOKUP(G36,测绘A1!$A$93:$G$171,2,0)</f>
        <v>88.87</v>
      </c>
      <c r="H37" s="81">
        <f>VLOOKUP(H36,测绘A1!$A$93:$G$171,2,0)</f>
        <v>83.53</v>
      </c>
      <c r="I37" s="77">
        <f>VLOOKUP(I36,测绘A1!$A$93:$G$171,2,0)</f>
        <v>83.53</v>
      </c>
      <c r="J37" s="77">
        <f>VLOOKUP(J36,测绘A1!$A$93:$G$171,2,0)</f>
        <v>88.87</v>
      </c>
      <c r="K37" s="77">
        <f>VLOOKUP(K36,测绘A1!$A$6:$G$92,2,0)</f>
        <v>88.87</v>
      </c>
      <c r="L37" s="77">
        <f>VLOOKUP(L36,测绘A1!$A$6:$G$92,2,0)</f>
        <v>83.53</v>
      </c>
      <c r="M37" s="77">
        <f>VLOOKUP(M36,测绘A1!$A$6:$G$92,2,0)</f>
        <v>83.53</v>
      </c>
      <c r="N37" s="77">
        <f>VLOOKUP(N36,测绘A1!$A$6:$G$92,2,0)</f>
        <v>89.47</v>
      </c>
    </row>
    <row r="38" spans="1:14" ht="16.5">
      <c r="A38" s="94"/>
      <c r="B38" s="77" t="s">
        <v>18</v>
      </c>
      <c r="C38" s="81">
        <f>VLOOKUP(C36,测绘A1!$A$172:$G$265,3,0)</f>
        <v>68.52</v>
      </c>
      <c r="D38" s="81">
        <f>VLOOKUP(D36,测绘A1!$A$172:$G$265,3,0)</f>
        <v>63.97</v>
      </c>
      <c r="E38" s="81">
        <f>VLOOKUP(E36,测绘A1!$A$172:$G$265,3,0)</f>
        <v>63.97</v>
      </c>
      <c r="F38" s="81">
        <f>VLOOKUP(F36,测绘A1!$A$172:$G$265,3,0)</f>
        <v>68.06</v>
      </c>
      <c r="G38" s="81">
        <f>VLOOKUP(G36,测绘A1!$A$93:$G$171,3,0)</f>
        <v>68.06</v>
      </c>
      <c r="H38" s="81">
        <f>VLOOKUP(H36,测绘A1!$A$93:$G$171,3,0)</f>
        <v>63.97</v>
      </c>
      <c r="I38" s="77">
        <f>VLOOKUP(I36,测绘A1!$A$93:$G$171,3,0)</f>
        <v>63.97</v>
      </c>
      <c r="J38" s="77">
        <f>VLOOKUP(J36,测绘A1!$A$93:$G$171,3,0)</f>
        <v>68.06</v>
      </c>
      <c r="K38" s="77">
        <f>VLOOKUP(K36,测绘A1!$A$6:$G$92,3,0)</f>
        <v>68.06</v>
      </c>
      <c r="L38" s="77">
        <f>VLOOKUP(L36,测绘A1!$A$6:$G$92,3,0)</f>
        <v>63.97</v>
      </c>
      <c r="M38" s="77">
        <f>VLOOKUP(M36,测绘A1!$A$6:$G$92,3,0)</f>
        <v>63.97</v>
      </c>
      <c r="N38" s="77">
        <f>VLOOKUP(N36,测绘A1!$A$6:$G$92,3,0)</f>
        <v>68.52</v>
      </c>
    </row>
    <row r="39" spans="1:14" ht="16.5">
      <c r="A39" s="94"/>
      <c r="B39" s="77" t="s">
        <v>19</v>
      </c>
      <c r="C39" s="90">
        <v>20000</v>
      </c>
      <c r="D39" s="90">
        <v>20000</v>
      </c>
      <c r="E39" s="90">
        <v>20000</v>
      </c>
      <c r="F39" s="90">
        <v>20000</v>
      </c>
      <c r="G39" s="90">
        <v>20000</v>
      </c>
      <c r="H39" s="90">
        <v>20000</v>
      </c>
      <c r="I39" s="84">
        <v>20000</v>
      </c>
      <c r="J39" s="84">
        <v>20000</v>
      </c>
      <c r="K39" s="84">
        <v>20000</v>
      </c>
      <c r="L39" s="84">
        <v>20000</v>
      </c>
      <c r="M39" s="84">
        <v>20000</v>
      </c>
      <c r="N39" s="84">
        <v>20000</v>
      </c>
    </row>
    <row r="40" spans="1:14" ht="16.5">
      <c r="A40" s="94"/>
      <c r="B40" s="77" t="s">
        <v>20</v>
      </c>
      <c r="C40" s="82">
        <f>ROUND(C41/C38,2)</f>
        <v>26115</v>
      </c>
      <c r="D40" s="82">
        <f t="shared" ref="D40" si="52">ROUND(D41/D38,2)</f>
        <v>26115.37</v>
      </c>
      <c r="E40" s="82">
        <f t="shared" ref="E40" si="53">ROUND(E41/E38,2)</f>
        <v>26115.37</v>
      </c>
      <c r="F40" s="82">
        <f t="shared" ref="F40" si="54">ROUND(F41/F38,2)</f>
        <v>26115.19</v>
      </c>
      <c r="G40" s="82">
        <f t="shared" ref="G40" si="55">ROUND(G41/G38,2)</f>
        <v>26115.19</v>
      </c>
      <c r="H40" s="82">
        <f t="shared" ref="H40" si="56">ROUND(H41/H38,2)</f>
        <v>26115.37</v>
      </c>
      <c r="I40" s="78">
        <f t="shared" ref="I40" si="57">ROUND(I41/I38,2)</f>
        <v>26115.37</v>
      </c>
      <c r="J40" s="78">
        <f t="shared" ref="J40" si="58">ROUND(J41/J38,2)</f>
        <v>26115.19</v>
      </c>
      <c r="K40" s="78">
        <f t="shared" ref="K40" si="59">ROUND(K41/K38,2)</f>
        <v>26115.19</v>
      </c>
      <c r="L40" s="78">
        <f t="shared" ref="L40" si="60">ROUND(L41/L38,2)</f>
        <v>26115.37</v>
      </c>
      <c r="M40" s="78">
        <f t="shared" ref="M40" si="61">ROUND(M41/M38,2)</f>
        <v>26115.37</v>
      </c>
      <c r="N40" s="78">
        <f t="shared" ref="N40" si="62">ROUND(N41/N38,2)</f>
        <v>26115</v>
      </c>
    </row>
    <row r="41" spans="1:14" ht="16.5">
      <c r="A41" s="94"/>
      <c r="B41" s="77" t="s">
        <v>21</v>
      </c>
      <c r="C41" s="81">
        <f t="shared" ref="C41:N41" si="63">C39*C37</f>
        <v>1789400</v>
      </c>
      <c r="D41" s="81">
        <f t="shared" si="63"/>
        <v>1670600</v>
      </c>
      <c r="E41" s="81">
        <f t="shared" si="63"/>
        <v>1670600</v>
      </c>
      <c r="F41" s="81">
        <f t="shared" si="63"/>
        <v>1777400</v>
      </c>
      <c r="G41" s="81">
        <f t="shared" si="63"/>
        <v>1777400</v>
      </c>
      <c r="H41" s="81">
        <f t="shared" si="63"/>
        <v>1670600</v>
      </c>
      <c r="I41" s="77">
        <f t="shared" si="63"/>
        <v>1670600</v>
      </c>
      <c r="J41" s="77">
        <f t="shared" si="63"/>
        <v>1777400</v>
      </c>
      <c r="K41" s="77">
        <f t="shared" si="63"/>
        <v>1777400</v>
      </c>
      <c r="L41" s="77">
        <f t="shared" si="63"/>
        <v>1670600</v>
      </c>
      <c r="M41" s="77">
        <f t="shared" si="63"/>
        <v>1670600</v>
      </c>
      <c r="N41" s="77">
        <f t="shared" si="63"/>
        <v>1789400</v>
      </c>
    </row>
    <row r="42" spans="1:14" ht="15">
      <c r="A42" s="93" t="s">
        <v>27</v>
      </c>
      <c r="B42" s="76" t="s">
        <v>16</v>
      </c>
      <c r="C42" s="79">
        <v>1204</v>
      </c>
      <c r="D42" s="79">
        <v>1203</v>
      </c>
      <c r="E42" s="79">
        <v>1202</v>
      </c>
      <c r="F42" s="79">
        <v>1201</v>
      </c>
      <c r="G42" s="79">
        <v>1204</v>
      </c>
      <c r="H42" s="79">
        <v>1203</v>
      </c>
      <c r="I42" s="76">
        <v>1202</v>
      </c>
      <c r="J42" s="76">
        <v>1201</v>
      </c>
      <c r="K42" s="76">
        <v>1204</v>
      </c>
      <c r="L42" s="76">
        <v>1203</v>
      </c>
      <c r="M42" s="76">
        <v>1202</v>
      </c>
      <c r="N42" s="76">
        <v>1201</v>
      </c>
    </row>
    <row r="43" spans="1:14" ht="16.5">
      <c r="A43" s="94"/>
      <c r="B43" s="77" t="s">
        <v>17</v>
      </c>
      <c r="C43" s="81">
        <f>VLOOKUP(C42,测绘A1!$A$172:$G$265,2,0)</f>
        <v>89.47</v>
      </c>
      <c r="D43" s="81">
        <f>VLOOKUP(D42,测绘A1!$A$172:$G$265,2,0)</f>
        <v>83.53</v>
      </c>
      <c r="E43" s="81">
        <f>VLOOKUP(E42,测绘A1!$A$172:$G$265,2,0)</f>
        <v>83.53</v>
      </c>
      <c r="F43" s="81">
        <f>VLOOKUP(F42,测绘A1!$A$172:$G$265,2,0)</f>
        <v>88.87</v>
      </c>
      <c r="G43" s="81">
        <f>VLOOKUP(G42,测绘A1!$A$93:$G$171,2,0)</f>
        <v>88.87</v>
      </c>
      <c r="H43" s="81">
        <f>VLOOKUP(H42,测绘A1!$A$93:$G$171,2,0)</f>
        <v>83.53</v>
      </c>
      <c r="I43" s="77">
        <f>VLOOKUP(I42,测绘A1!$A$93:$G$171,2,0)</f>
        <v>83.53</v>
      </c>
      <c r="J43" s="77">
        <f>VLOOKUP(J42,测绘A1!$A$93:$G$171,2,0)</f>
        <v>88.87</v>
      </c>
      <c r="K43" s="77">
        <f>VLOOKUP(K42,测绘A1!$A$6:$G$92,2,0)</f>
        <v>88.87</v>
      </c>
      <c r="L43" s="77">
        <f>VLOOKUP(L42,测绘A1!$A$6:$G$92,2,0)</f>
        <v>83.53</v>
      </c>
      <c r="M43" s="77">
        <f>VLOOKUP(M42,测绘A1!$A$6:$G$92,2,0)</f>
        <v>83.53</v>
      </c>
      <c r="N43" s="77">
        <f>VLOOKUP(N42,测绘A1!$A$6:$G$92,2,0)</f>
        <v>89.47</v>
      </c>
    </row>
    <row r="44" spans="1:14" ht="16.5">
      <c r="A44" s="94"/>
      <c r="B44" s="77" t="s">
        <v>18</v>
      </c>
      <c r="C44" s="81">
        <f>VLOOKUP(C42,测绘A1!$A$172:$G$265,3,0)</f>
        <v>68.52</v>
      </c>
      <c r="D44" s="81">
        <f>VLOOKUP(D42,测绘A1!$A$172:$G$265,3,0)</f>
        <v>63.97</v>
      </c>
      <c r="E44" s="81">
        <f>VLOOKUP(E42,测绘A1!$A$172:$G$265,3,0)</f>
        <v>63.97</v>
      </c>
      <c r="F44" s="81">
        <f>VLOOKUP(F42,测绘A1!$A$172:$G$265,3,0)</f>
        <v>68.06</v>
      </c>
      <c r="G44" s="81">
        <f>VLOOKUP(G42,测绘A1!$A$93:$G$171,3,0)</f>
        <v>68.06</v>
      </c>
      <c r="H44" s="81">
        <f>VLOOKUP(H42,测绘A1!$A$93:$G$171,3,0)</f>
        <v>63.97</v>
      </c>
      <c r="I44" s="77">
        <f>VLOOKUP(I42,测绘A1!$A$93:$G$171,3,0)</f>
        <v>63.97</v>
      </c>
      <c r="J44" s="77">
        <f>VLOOKUP(J42,测绘A1!$A$93:$G$171,3,0)</f>
        <v>68.06</v>
      </c>
      <c r="K44" s="77">
        <f>VLOOKUP(K42,测绘A1!$A$6:$G$92,3,0)</f>
        <v>68.06</v>
      </c>
      <c r="L44" s="77">
        <f>VLOOKUP(L42,测绘A1!$A$6:$G$92,3,0)</f>
        <v>63.97</v>
      </c>
      <c r="M44" s="77">
        <f>VLOOKUP(M42,测绘A1!$A$6:$G$92,3,0)</f>
        <v>63.97</v>
      </c>
      <c r="N44" s="77">
        <f>VLOOKUP(N42,测绘A1!$A$6:$G$92,3,0)</f>
        <v>68.52</v>
      </c>
    </row>
    <row r="45" spans="1:14" ht="16.5">
      <c r="A45" s="94"/>
      <c r="B45" s="77" t="s">
        <v>19</v>
      </c>
      <c r="C45" s="90">
        <v>20000</v>
      </c>
      <c r="D45" s="90">
        <v>20000</v>
      </c>
      <c r="E45" s="90">
        <v>20000</v>
      </c>
      <c r="F45" s="90">
        <v>20000</v>
      </c>
      <c r="G45" s="90">
        <v>20000</v>
      </c>
      <c r="H45" s="90">
        <v>20000</v>
      </c>
      <c r="I45" s="84">
        <v>20000</v>
      </c>
      <c r="J45" s="84">
        <v>20000</v>
      </c>
      <c r="K45" s="84">
        <v>20000</v>
      </c>
      <c r="L45" s="84">
        <v>20000</v>
      </c>
      <c r="M45" s="84">
        <v>20000</v>
      </c>
      <c r="N45" s="84">
        <v>20000</v>
      </c>
    </row>
    <row r="46" spans="1:14" ht="16.5">
      <c r="A46" s="94"/>
      <c r="B46" s="77" t="s">
        <v>20</v>
      </c>
      <c r="C46" s="82">
        <f>ROUND(C47/C44,2)</f>
        <v>26115</v>
      </c>
      <c r="D46" s="82">
        <f t="shared" ref="D46" si="64">ROUND(D47/D44,2)</f>
        <v>26115.37</v>
      </c>
      <c r="E46" s="82">
        <f t="shared" ref="E46" si="65">ROUND(E47/E44,2)</f>
        <v>26115.37</v>
      </c>
      <c r="F46" s="82">
        <f t="shared" ref="F46" si="66">ROUND(F47/F44,2)</f>
        <v>26115.19</v>
      </c>
      <c r="G46" s="82">
        <f t="shared" ref="G46" si="67">ROUND(G47/G44,2)</f>
        <v>26115.19</v>
      </c>
      <c r="H46" s="82">
        <f t="shared" ref="H46" si="68">ROUND(H47/H44,2)</f>
        <v>26115.37</v>
      </c>
      <c r="I46" s="78">
        <f t="shared" ref="I46" si="69">ROUND(I47/I44,2)</f>
        <v>26115.37</v>
      </c>
      <c r="J46" s="78">
        <f t="shared" ref="J46" si="70">ROUND(J47/J44,2)</f>
        <v>26115.19</v>
      </c>
      <c r="K46" s="78">
        <f t="shared" ref="K46" si="71">ROUND(K47/K44,2)</f>
        <v>26115.19</v>
      </c>
      <c r="L46" s="78">
        <f t="shared" ref="L46" si="72">ROUND(L47/L44,2)</f>
        <v>26115.37</v>
      </c>
      <c r="M46" s="78">
        <f t="shared" ref="M46" si="73">ROUND(M47/M44,2)</f>
        <v>26115.37</v>
      </c>
      <c r="N46" s="78">
        <f t="shared" ref="N46" si="74">ROUND(N47/N44,2)</f>
        <v>26115</v>
      </c>
    </row>
    <row r="47" spans="1:14" ht="16.5">
      <c r="A47" s="94"/>
      <c r="B47" s="77" t="s">
        <v>21</v>
      </c>
      <c r="C47" s="81">
        <f t="shared" ref="C47:N47" si="75">C45*C43</f>
        <v>1789400</v>
      </c>
      <c r="D47" s="81">
        <f t="shared" si="75"/>
        <v>1670600</v>
      </c>
      <c r="E47" s="81">
        <f t="shared" si="75"/>
        <v>1670600</v>
      </c>
      <c r="F47" s="81">
        <f t="shared" si="75"/>
        <v>1777400</v>
      </c>
      <c r="G47" s="81">
        <f t="shared" si="75"/>
        <v>1777400</v>
      </c>
      <c r="H47" s="81">
        <f t="shared" si="75"/>
        <v>1670600</v>
      </c>
      <c r="I47" s="77">
        <f t="shared" si="75"/>
        <v>1670600</v>
      </c>
      <c r="J47" s="77">
        <f t="shared" si="75"/>
        <v>1777400</v>
      </c>
      <c r="K47" s="77">
        <f t="shared" si="75"/>
        <v>1777400</v>
      </c>
      <c r="L47" s="77">
        <f t="shared" si="75"/>
        <v>1670600</v>
      </c>
      <c r="M47" s="77">
        <f t="shared" si="75"/>
        <v>1670600</v>
      </c>
      <c r="N47" s="77">
        <f t="shared" si="75"/>
        <v>1789400</v>
      </c>
    </row>
    <row r="48" spans="1:14" ht="15">
      <c r="A48" s="93" t="s">
        <v>28</v>
      </c>
      <c r="B48" s="76" t="s">
        <v>16</v>
      </c>
      <c r="C48" s="79">
        <v>1104</v>
      </c>
      <c r="D48" s="79">
        <v>1103</v>
      </c>
      <c r="E48" s="79">
        <v>1102</v>
      </c>
      <c r="F48" s="79">
        <v>1101</v>
      </c>
      <c r="G48" s="79">
        <v>1104</v>
      </c>
      <c r="H48" s="79">
        <v>1103</v>
      </c>
      <c r="I48" s="76">
        <v>1102</v>
      </c>
      <c r="J48" s="76">
        <v>1101</v>
      </c>
      <c r="K48" s="76">
        <v>1104</v>
      </c>
      <c r="L48" s="76">
        <v>1103</v>
      </c>
      <c r="M48" s="76">
        <v>1102</v>
      </c>
      <c r="N48" s="76">
        <v>1101</v>
      </c>
    </row>
    <row r="49" spans="1:14" ht="16.5">
      <c r="A49" s="94"/>
      <c r="B49" s="77" t="s">
        <v>17</v>
      </c>
      <c r="C49" s="81">
        <f>VLOOKUP(C48,测绘A1!$A$172:$G$265,2,0)</f>
        <v>89.47</v>
      </c>
      <c r="D49" s="81">
        <f>VLOOKUP(D48,测绘A1!$A$172:$G$265,2,0)</f>
        <v>83.53</v>
      </c>
      <c r="E49" s="81">
        <f>VLOOKUP(E48,测绘A1!$A$172:$G$265,2,0)</f>
        <v>83.53</v>
      </c>
      <c r="F49" s="81">
        <f>VLOOKUP(F48,测绘A1!$A$172:$G$265,2,0)</f>
        <v>88.87</v>
      </c>
      <c r="G49" s="81">
        <f>VLOOKUP(G48,测绘A1!$A$93:$G$171,2,0)</f>
        <v>88.87</v>
      </c>
      <c r="H49" s="81">
        <f>VLOOKUP(H48,测绘A1!$A$93:$G$171,2,0)</f>
        <v>83.53</v>
      </c>
      <c r="I49" s="77">
        <f>VLOOKUP(I48,测绘A1!$A$93:$G$171,2,0)</f>
        <v>83.53</v>
      </c>
      <c r="J49" s="77">
        <f>VLOOKUP(J48,测绘A1!$A$93:$G$171,2,0)</f>
        <v>88.87</v>
      </c>
      <c r="K49" s="77">
        <f>VLOOKUP(K48,测绘A1!$A$6:$G$92,2,0)</f>
        <v>88.87</v>
      </c>
      <c r="L49" s="77">
        <f>VLOOKUP(L48,测绘A1!$A$6:$G$92,2,0)</f>
        <v>83.53</v>
      </c>
      <c r="M49" s="77">
        <f>VLOOKUP(M48,测绘A1!$A$6:$G$92,2,0)</f>
        <v>83.53</v>
      </c>
      <c r="N49" s="77">
        <f>VLOOKUP(N48,测绘A1!$A$6:$G$92,2,0)</f>
        <v>89.47</v>
      </c>
    </row>
    <row r="50" spans="1:14" ht="16.5">
      <c r="A50" s="94"/>
      <c r="B50" s="77" t="s">
        <v>18</v>
      </c>
      <c r="C50" s="81">
        <f>VLOOKUP(C48,测绘A1!$A$172:$G$265,3,0)</f>
        <v>68.52</v>
      </c>
      <c r="D50" s="81">
        <f>VLOOKUP(D48,测绘A1!$A$172:$G$265,3,0)</f>
        <v>63.97</v>
      </c>
      <c r="E50" s="81">
        <f>VLOOKUP(E48,测绘A1!$A$172:$G$265,3,0)</f>
        <v>63.97</v>
      </c>
      <c r="F50" s="81">
        <f>VLOOKUP(F48,测绘A1!$A$172:$G$265,3,0)</f>
        <v>68.06</v>
      </c>
      <c r="G50" s="81">
        <f>VLOOKUP(G48,测绘A1!$A$93:$G$171,3,0)</f>
        <v>68.06</v>
      </c>
      <c r="H50" s="81">
        <f>VLOOKUP(H48,测绘A1!$A$93:$G$171,3,0)</f>
        <v>63.97</v>
      </c>
      <c r="I50" s="77">
        <f>VLOOKUP(I48,测绘A1!$A$93:$G$171,3,0)</f>
        <v>63.97</v>
      </c>
      <c r="J50" s="77">
        <f>VLOOKUP(J48,测绘A1!$A$93:$G$171,3,0)</f>
        <v>68.06</v>
      </c>
      <c r="K50" s="77">
        <f>VLOOKUP(K48,测绘A1!$A$6:$G$92,3,0)</f>
        <v>68.06</v>
      </c>
      <c r="L50" s="77">
        <f>VLOOKUP(L48,测绘A1!$A$6:$G$92,3,0)</f>
        <v>63.97</v>
      </c>
      <c r="M50" s="77">
        <f>VLOOKUP(M48,测绘A1!$A$6:$G$92,3,0)</f>
        <v>63.97</v>
      </c>
      <c r="N50" s="77">
        <f>VLOOKUP(N48,测绘A1!$A$6:$G$92,3,0)</f>
        <v>68.52</v>
      </c>
    </row>
    <row r="51" spans="1:14" ht="16.5">
      <c r="A51" s="94"/>
      <c r="B51" s="77" t="s">
        <v>19</v>
      </c>
      <c r="C51" s="90">
        <v>20000</v>
      </c>
      <c r="D51" s="90">
        <v>20000</v>
      </c>
      <c r="E51" s="90">
        <v>20000</v>
      </c>
      <c r="F51" s="90">
        <v>20000</v>
      </c>
      <c r="G51" s="90">
        <v>20000</v>
      </c>
      <c r="H51" s="90">
        <v>20000</v>
      </c>
      <c r="I51" s="84">
        <v>20000</v>
      </c>
      <c r="J51" s="84">
        <v>20000</v>
      </c>
      <c r="K51" s="84">
        <v>20000</v>
      </c>
      <c r="L51" s="84">
        <v>20000</v>
      </c>
      <c r="M51" s="84">
        <v>20000</v>
      </c>
      <c r="N51" s="84">
        <v>20000</v>
      </c>
    </row>
    <row r="52" spans="1:14" ht="16.5">
      <c r="A52" s="94"/>
      <c r="B52" s="77" t="s">
        <v>20</v>
      </c>
      <c r="C52" s="82">
        <f>ROUND(C53/C50,2)</f>
        <v>26115</v>
      </c>
      <c r="D52" s="82">
        <f t="shared" ref="D52" si="76">ROUND(D53/D50,2)</f>
        <v>26115.37</v>
      </c>
      <c r="E52" s="82">
        <f t="shared" ref="E52" si="77">ROUND(E53/E50,2)</f>
        <v>26115.37</v>
      </c>
      <c r="F52" s="82">
        <f t="shared" ref="F52" si="78">ROUND(F53/F50,2)</f>
        <v>26115.19</v>
      </c>
      <c r="G52" s="82">
        <f t="shared" ref="G52" si="79">ROUND(G53/G50,2)</f>
        <v>26115.19</v>
      </c>
      <c r="H52" s="82">
        <f t="shared" ref="H52" si="80">ROUND(H53/H50,2)</f>
        <v>26115.37</v>
      </c>
      <c r="I52" s="78">
        <f t="shared" ref="I52" si="81">ROUND(I53/I50,2)</f>
        <v>26115.37</v>
      </c>
      <c r="J52" s="78">
        <f t="shared" ref="J52" si="82">ROUND(J53/J50,2)</f>
        <v>26115.19</v>
      </c>
      <c r="K52" s="78">
        <f t="shared" ref="K52" si="83">ROUND(K53/K50,2)</f>
        <v>26115.19</v>
      </c>
      <c r="L52" s="78">
        <f t="shared" ref="L52" si="84">ROUND(L53/L50,2)</f>
        <v>26115.37</v>
      </c>
      <c r="M52" s="78">
        <f t="shared" ref="M52" si="85">ROUND(M53/M50,2)</f>
        <v>26115.37</v>
      </c>
      <c r="N52" s="78">
        <f t="shared" ref="N52" si="86">ROUND(N53/N50,2)</f>
        <v>26115</v>
      </c>
    </row>
    <row r="53" spans="1:14" ht="16.5">
      <c r="A53" s="94"/>
      <c r="B53" s="77" t="s">
        <v>21</v>
      </c>
      <c r="C53" s="81">
        <f t="shared" ref="C53:N53" si="87">C51*C49</f>
        <v>1789400</v>
      </c>
      <c r="D53" s="81">
        <f t="shared" si="87"/>
        <v>1670600</v>
      </c>
      <c r="E53" s="81">
        <f t="shared" si="87"/>
        <v>1670600</v>
      </c>
      <c r="F53" s="81">
        <f t="shared" si="87"/>
        <v>1777400</v>
      </c>
      <c r="G53" s="81">
        <f t="shared" si="87"/>
        <v>1777400</v>
      </c>
      <c r="H53" s="81">
        <f t="shared" si="87"/>
        <v>1670600</v>
      </c>
      <c r="I53" s="77">
        <f t="shared" si="87"/>
        <v>1670600</v>
      </c>
      <c r="J53" s="77">
        <f t="shared" si="87"/>
        <v>1777400</v>
      </c>
      <c r="K53" s="77">
        <f t="shared" si="87"/>
        <v>1777400</v>
      </c>
      <c r="L53" s="77">
        <f t="shared" si="87"/>
        <v>1670600</v>
      </c>
      <c r="M53" s="77">
        <f t="shared" si="87"/>
        <v>1670600</v>
      </c>
      <c r="N53" s="77">
        <f t="shared" si="87"/>
        <v>1789400</v>
      </c>
    </row>
    <row r="54" spans="1:14" ht="15">
      <c r="A54" s="93" t="s">
        <v>29</v>
      </c>
      <c r="B54" s="76" t="s">
        <v>16</v>
      </c>
      <c r="C54" s="79">
        <v>1004</v>
      </c>
      <c r="D54" s="79">
        <v>1003</v>
      </c>
      <c r="E54" s="79">
        <v>1002</v>
      </c>
      <c r="F54" s="79">
        <v>1001</v>
      </c>
      <c r="G54" s="79">
        <v>1004</v>
      </c>
      <c r="H54" s="79">
        <v>1003</v>
      </c>
      <c r="I54" s="76">
        <v>1002</v>
      </c>
      <c r="J54" s="76">
        <v>1001</v>
      </c>
      <c r="K54" s="76">
        <v>1004</v>
      </c>
      <c r="L54" s="76">
        <v>1003</v>
      </c>
      <c r="M54" s="76">
        <v>1002</v>
      </c>
      <c r="N54" s="76">
        <v>1001</v>
      </c>
    </row>
    <row r="55" spans="1:14" ht="16.5">
      <c r="A55" s="94"/>
      <c r="B55" s="77" t="s">
        <v>17</v>
      </c>
      <c r="C55" s="81">
        <f>VLOOKUP(C54,测绘A1!$A$172:$G$265,2,0)</f>
        <v>89.47</v>
      </c>
      <c r="D55" s="81">
        <f>VLOOKUP(D54,测绘A1!$A$172:$G$265,2,0)</f>
        <v>83.53</v>
      </c>
      <c r="E55" s="81">
        <f>VLOOKUP(E54,测绘A1!$A$172:$G$265,2,0)</f>
        <v>83.53</v>
      </c>
      <c r="F55" s="81">
        <f>VLOOKUP(F54,测绘A1!$A$172:$G$265,2,0)</f>
        <v>88.87</v>
      </c>
      <c r="G55" s="81">
        <f>VLOOKUP(G54,测绘A1!$A$93:$G$171,2,0)</f>
        <v>88.87</v>
      </c>
      <c r="H55" s="81">
        <f>VLOOKUP(H54,测绘A1!$A$93:$G$171,2,0)</f>
        <v>83.53</v>
      </c>
      <c r="I55" s="77">
        <f>VLOOKUP(I54,测绘A1!$A$93:$G$171,2,0)</f>
        <v>83.53</v>
      </c>
      <c r="J55" s="77">
        <f>VLOOKUP(J54,测绘A1!$A$93:$G$171,2,0)</f>
        <v>88.87</v>
      </c>
      <c r="K55" s="77">
        <f>VLOOKUP(K54,测绘A1!$A$6:$G$92,2,0)</f>
        <v>88.87</v>
      </c>
      <c r="L55" s="77">
        <f>VLOOKUP(L54,测绘A1!$A$6:$G$92,2,0)</f>
        <v>83.53</v>
      </c>
      <c r="M55" s="77">
        <f>VLOOKUP(M54,测绘A1!$A$6:$G$92,2,0)</f>
        <v>83.53</v>
      </c>
      <c r="N55" s="77">
        <f>VLOOKUP(N54,测绘A1!$A$6:$G$92,2,0)</f>
        <v>89.47</v>
      </c>
    </row>
    <row r="56" spans="1:14" ht="16.5">
      <c r="A56" s="94"/>
      <c r="B56" s="77" t="s">
        <v>18</v>
      </c>
      <c r="C56" s="81">
        <f>VLOOKUP(C54,测绘A1!$A$172:$G$265,3,0)</f>
        <v>68.52</v>
      </c>
      <c r="D56" s="81">
        <f>VLOOKUP(D54,测绘A1!$A$172:$G$265,3,0)</f>
        <v>63.97</v>
      </c>
      <c r="E56" s="81">
        <f>VLOOKUP(E54,测绘A1!$A$172:$G$265,3,0)</f>
        <v>63.97</v>
      </c>
      <c r="F56" s="81">
        <f>VLOOKUP(F54,测绘A1!$A$172:$G$265,3,0)</f>
        <v>68.06</v>
      </c>
      <c r="G56" s="81">
        <f>VLOOKUP(G54,测绘A1!$A$93:$G$171,3,0)</f>
        <v>68.06</v>
      </c>
      <c r="H56" s="81">
        <f>VLOOKUP(H54,测绘A1!$A$93:$G$171,3,0)</f>
        <v>63.97</v>
      </c>
      <c r="I56" s="77">
        <f>VLOOKUP(I54,测绘A1!$A$93:$G$171,3,0)</f>
        <v>63.97</v>
      </c>
      <c r="J56" s="77">
        <f>VLOOKUP(J54,测绘A1!$A$93:$G$171,3,0)</f>
        <v>68.06</v>
      </c>
      <c r="K56" s="77">
        <f>VLOOKUP(K54,测绘A1!$A$6:$G$92,3,0)</f>
        <v>68.06</v>
      </c>
      <c r="L56" s="77">
        <f>VLOOKUP(L54,测绘A1!$A$6:$G$92,3,0)</f>
        <v>63.97</v>
      </c>
      <c r="M56" s="77">
        <f>VLOOKUP(M54,测绘A1!$A$6:$G$92,3,0)</f>
        <v>63.97</v>
      </c>
      <c r="N56" s="77">
        <f>VLOOKUP(N54,测绘A1!$A$6:$G$92,3,0)</f>
        <v>68.52</v>
      </c>
    </row>
    <row r="57" spans="1:14" ht="16.5">
      <c r="A57" s="94"/>
      <c r="B57" s="77" t="s">
        <v>19</v>
      </c>
      <c r="C57" s="90">
        <v>20000</v>
      </c>
      <c r="D57" s="90">
        <v>20000</v>
      </c>
      <c r="E57" s="90">
        <v>20000</v>
      </c>
      <c r="F57" s="90">
        <v>20000</v>
      </c>
      <c r="G57" s="90">
        <v>20000</v>
      </c>
      <c r="H57" s="90">
        <v>20000</v>
      </c>
      <c r="I57" s="84">
        <v>20000</v>
      </c>
      <c r="J57" s="84">
        <v>20000</v>
      </c>
      <c r="K57" s="84">
        <v>20000</v>
      </c>
      <c r="L57" s="84">
        <v>20000</v>
      </c>
      <c r="M57" s="84">
        <v>20000</v>
      </c>
      <c r="N57" s="84">
        <v>20000</v>
      </c>
    </row>
    <row r="58" spans="1:14" ht="16.5">
      <c r="A58" s="94"/>
      <c r="B58" s="77" t="s">
        <v>20</v>
      </c>
      <c r="C58" s="82">
        <f>ROUND(C59/C56,2)</f>
        <v>26115</v>
      </c>
      <c r="D58" s="82">
        <f t="shared" ref="D58" si="88">ROUND(D59/D56,2)</f>
        <v>26115.37</v>
      </c>
      <c r="E58" s="82">
        <f t="shared" ref="E58" si="89">ROUND(E59/E56,2)</f>
        <v>26115.37</v>
      </c>
      <c r="F58" s="82">
        <f t="shared" ref="F58" si="90">ROUND(F59/F56,2)</f>
        <v>26115.19</v>
      </c>
      <c r="G58" s="82">
        <f t="shared" ref="G58" si="91">ROUND(G59/G56,2)</f>
        <v>26115.19</v>
      </c>
      <c r="H58" s="82">
        <f t="shared" ref="H58" si="92">ROUND(H59/H56,2)</f>
        <v>26115.37</v>
      </c>
      <c r="I58" s="78">
        <f t="shared" ref="I58" si="93">ROUND(I59/I56,2)</f>
        <v>26115.37</v>
      </c>
      <c r="J58" s="78">
        <f t="shared" ref="J58" si="94">ROUND(J59/J56,2)</f>
        <v>26115.19</v>
      </c>
      <c r="K58" s="78">
        <f t="shared" ref="K58" si="95">ROUND(K59/K56,2)</f>
        <v>26115.19</v>
      </c>
      <c r="L58" s="78">
        <f t="shared" ref="L58" si="96">ROUND(L59/L56,2)</f>
        <v>26115.37</v>
      </c>
      <c r="M58" s="78">
        <f t="shared" ref="M58" si="97">ROUND(M59/M56,2)</f>
        <v>26115.37</v>
      </c>
      <c r="N58" s="78">
        <f t="shared" ref="N58" si="98">ROUND(N59/N56,2)</f>
        <v>26115</v>
      </c>
    </row>
    <row r="59" spans="1:14" ht="16.5">
      <c r="A59" s="94"/>
      <c r="B59" s="77" t="s">
        <v>21</v>
      </c>
      <c r="C59" s="81">
        <f t="shared" ref="C59:N59" si="99">C57*C55</f>
        <v>1789400</v>
      </c>
      <c r="D59" s="81">
        <f t="shared" si="99"/>
        <v>1670600</v>
      </c>
      <c r="E59" s="81">
        <f t="shared" si="99"/>
        <v>1670600</v>
      </c>
      <c r="F59" s="81">
        <f t="shared" si="99"/>
        <v>1777400</v>
      </c>
      <c r="G59" s="81">
        <f t="shared" si="99"/>
        <v>1777400</v>
      </c>
      <c r="H59" s="81">
        <f t="shared" si="99"/>
        <v>1670600</v>
      </c>
      <c r="I59" s="77">
        <f t="shared" si="99"/>
        <v>1670600</v>
      </c>
      <c r="J59" s="77">
        <f t="shared" si="99"/>
        <v>1777400</v>
      </c>
      <c r="K59" s="77">
        <f t="shared" si="99"/>
        <v>1777400</v>
      </c>
      <c r="L59" s="77">
        <f t="shared" si="99"/>
        <v>1670600</v>
      </c>
      <c r="M59" s="77">
        <f t="shared" si="99"/>
        <v>1670600</v>
      </c>
      <c r="N59" s="77">
        <f t="shared" si="99"/>
        <v>1789400</v>
      </c>
    </row>
    <row r="60" spans="1:14" ht="15">
      <c r="A60" s="93" t="s">
        <v>30</v>
      </c>
      <c r="B60" s="76" t="s">
        <v>16</v>
      </c>
      <c r="C60" s="79">
        <v>904</v>
      </c>
      <c r="D60" s="79">
        <v>903</v>
      </c>
      <c r="E60" s="79">
        <v>902</v>
      </c>
      <c r="F60" s="79">
        <v>901</v>
      </c>
      <c r="G60" s="79">
        <v>904</v>
      </c>
      <c r="H60" s="79">
        <v>903</v>
      </c>
      <c r="I60" s="76">
        <v>902</v>
      </c>
      <c r="J60" s="76">
        <v>901</v>
      </c>
      <c r="K60" s="76">
        <v>904</v>
      </c>
      <c r="L60" s="76">
        <v>903</v>
      </c>
      <c r="M60" s="76">
        <v>902</v>
      </c>
      <c r="N60" s="76">
        <v>901</v>
      </c>
    </row>
    <row r="61" spans="1:14" ht="16.5">
      <c r="A61" s="94"/>
      <c r="B61" s="77" t="s">
        <v>17</v>
      </c>
      <c r="C61" s="81">
        <f>VLOOKUP(C60,测绘A1!$A$172:$G$265,2,0)</f>
        <v>89.47</v>
      </c>
      <c r="D61" s="81">
        <f>VLOOKUP(D60,测绘A1!$A$172:$G$265,2,0)</f>
        <v>83.53</v>
      </c>
      <c r="E61" s="81">
        <f>VLOOKUP(E60,测绘A1!$A$172:$G$265,2,0)</f>
        <v>83.53</v>
      </c>
      <c r="F61" s="81">
        <f>VLOOKUP(F60,测绘A1!$A$172:$G$265,2,0)</f>
        <v>88.87</v>
      </c>
      <c r="G61" s="81">
        <f>VLOOKUP(G60,测绘A1!$A$93:$G$171,2,0)</f>
        <v>88.87</v>
      </c>
      <c r="H61" s="81">
        <f>VLOOKUP(H60,测绘A1!$A$93:$G$171,2,0)</f>
        <v>83.53</v>
      </c>
      <c r="I61" s="77">
        <f>VLOOKUP(I60,测绘A1!$A$93:$G$171,2,0)</f>
        <v>83.53</v>
      </c>
      <c r="J61" s="77">
        <f>VLOOKUP(J60,测绘A1!$A$93:$G$171,2,0)</f>
        <v>88.87</v>
      </c>
      <c r="K61" s="77">
        <f>VLOOKUP(K60,测绘A1!$A$6:$G$92,2,0)</f>
        <v>88.87</v>
      </c>
      <c r="L61" s="77">
        <f>VLOOKUP(L60,测绘A1!$A$6:$G$92,2,0)</f>
        <v>83.53</v>
      </c>
      <c r="M61" s="77">
        <f>VLOOKUP(M60,测绘A1!$A$6:$G$92,2,0)</f>
        <v>83.53</v>
      </c>
      <c r="N61" s="77">
        <f>VLOOKUP(N60,测绘A1!$A$6:$G$92,2,0)</f>
        <v>89.47</v>
      </c>
    </row>
    <row r="62" spans="1:14" ht="16.5">
      <c r="A62" s="94"/>
      <c r="B62" s="77" t="s">
        <v>18</v>
      </c>
      <c r="C62" s="81">
        <f>VLOOKUP(C60,测绘A1!$A$172:$G$265,3,0)</f>
        <v>68.52</v>
      </c>
      <c r="D62" s="81">
        <f>VLOOKUP(D60,测绘A1!$A$172:$G$265,3,0)</f>
        <v>63.97</v>
      </c>
      <c r="E62" s="81">
        <f>VLOOKUP(E60,测绘A1!$A$172:$G$265,3,0)</f>
        <v>63.97</v>
      </c>
      <c r="F62" s="81">
        <f>VLOOKUP(F60,测绘A1!$A$172:$G$265,3,0)</f>
        <v>68.06</v>
      </c>
      <c r="G62" s="81">
        <f>VLOOKUP(G60,测绘A1!$A$93:$G$171,3,0)</f>
        <v>68.06</v>
      </c>
      <c r="H62" s="81">
        <f>VLOOKUP(H60,测绘A1!$A$93:$G$171,3,0)</f>
        <v>63.97</v>
      </c>
      <c r="I62" s="77">
        <f>VLOOKUP(I60,测绘A1!$A$93:$G$171,3,0)</f>
        <v>63.97</v>
      </c>
      <c r="J62" s="77">
        <f>VLOOKUP(J60,测绘A1!$A$93:$G$171,3,0)</f>
        <v>68.06</v>
      </c>
      <c r="K62" s="77">
        <f>VLOOKUP(K60,测绘A1!$A$6:$G$92,3,0)</f>
        <v>68.06</v>
      </c>
      <c r="L62" s="77">
        <f>VLOOKUP(L60,测绘A1!$A$6:$G$92,3,0)</f>
        <v>63.97</v>
      </c>
      <c r="M62" s="77">
        <f>VLOOKUP(M60,测绘A1!$A$6:$G$92,3,0)</f>
        <v>63.97</v>
      </c>
      <c r="N62" s="77">
        <f>VLOOKUP(N60,测绘A1!$A$6:$G$92,3,0)</f>
        <v>68.52</v>
      </c>
    </row>
    <row r="63" spans="1:14" ht="16.5">
      <c r="A63" s="94"/>
      <c r="B63" s="77" t="s">
        <v>19</v>
      </c>
      <c r="C63" s="90">
        <v>20000</v>
      </c>
      <c r="D63" s="90">
        <v>20000</v>
      </c>
      <c r="E63" s="90">
        <v>20000</v>
      </c>
      <c r="F63" s="90">
        <v>20000</v>
      </c>
      <c r="G63" s="90">
        <v>20000</v>
      </c>
      <c r="H63" s="90">
        <v>20000</v>
      </c>
      <c r="I63" s="84">
        <v>20000</v>
      </c>
      <c r="J63" s="84">
        <v>20000</v>
      </c>
      <c r="K63" s="84">
        <v>20000</v>
      </c>
      <c r="L63" s="84">
        <v>20000</v>
      </c>
      <c r="M63" s="84">
        <v>20000</v>
      </c>
      <c r="N63" s="84">
        <v>20000</v>
      </c>
    </row>
    <row r="64" spans="1:14" ht="16.5">
      <c r="A64" s="94"/>
      <c r="B64" s="77" t="s">
        <v>20</v>
      </c>
      <c r="C64" s="82">
        <f>ROUND(C65/C62,2)</f>
        <v>26115</v>
      </c>
      <c r="D64" s="82">
        <f t="shared" ref="D64" si="100">ROUND(D65/D62,2)</f>
        <v>26115.37</v>
      </c>
      <c r="E64" s="82">
        <f t="shared" ref="E64" si="101">ROUND(E65/E62,2)</f>
        <v>26115.37</v>
      </c>
      <c r="F64" s="82">
        <f t="shared" ref="F64" si="102">ROUND(F65/F62,2)</f>
        <v>26115.19</v>
      </c>
      <c r="G64" s="82">
        <f t="shared" ref="G64" si="103">ROUND(G65/G62,2)</f>
        <v>26115.19</v>
      </c>
      <c r="H64" s="82">
        <f t="shared" ref="H64" si="104">ROUND(H65/H62,2)</f>
        <v>26115.37</v>
      </c>
      <c r="I64" s="78">
        <f t="shared" ref="I64" si="105">ROUND(I65/I62,2)</f>
        <v>26115.37</v>
      </c>
      <c r="J64" s="78">
        <f t="shared" ref="J64" si="106">ROUND(J65/J62,2)</f>
        <v>26115.19</v>
      </c>
      <c r="K64" s="78">
        <f t="shared" ref="K64" si="107">ROUND(K65/K62,2)</f>
        <v>26115.19</v>
      </c>
      <c r="L64" s="78">
        <f t="shared" ref="L64" si="108">ROUND(L65/L62,2)</f>
        <v>26115.37</v>
      </c>
      <c r="M64" s="78">
        <f t="shared" ref="M64" si="109">ROUND(M65/M62,2)</f>
        <v>26115.37</v>
      </c>
      <c r="N64" s="78">
        <f t="shared" ref="N64" si="110">ROUND(N65/N62,2)</f>
        <v>26115</v>
      </c>
    </row>
    <row r="65" spans="1:14" ht="16.5">
      <c r="A65" s="94"/>
      <c r="B65" s="77" t="s">
        <v>21</v>
      </c>
      <c r="C65" s="81">
        <f t="shared" ref="C65:N65" si="111">C63*C61</f>
        <v>1789400</v>
      </c>
      <c r="D65" s="81">
        <f t="shared" si="111"/>
        <v>1670600</v>
      </c>
      <c r="E65" s="81">
        <f t="shared" si="111"/>
        <v>1670600</v>
      </c>
      <c r="F65" s="81">
        <f t="shared" si="111"/>
        <v>1777400</v>
      </c>
      <c r="G65" s="81">
        <f t="shared" si="111"/>
        <v>1777400</v>
      </c>
      <c r="H65" s="81">
        <f t="shared" si="111"/>
        <v>1670600</v>
      </c>
      <c r="I65" s="77">
        <f t="shared" si="111"/>
        <v>1670600</v>
      </c>
      <c r="J65" s="77">
        <f t="shared" si="111"/>
        <v>1777400</v>
      </c>
      <c r="K65" s="77">
        <f t="shared" si="111"/>
        <v>1777400</v>
      </c>
      <c r="L65" s="77">
        <f t="shared" si="111"/>
        <v>1670600</v>
      </c>
      <c r="M65" s="77">
        <f t="shared" si="111"/>
        <v>1670600</v>
      </c>
      <c r="N65" s="77">
        <f t="shared" si="111"/>
        <v>1789400</v>
      </c>
    </row>
    <row r="66" spans="1:14" ht="15">
      <c r="A66" s="93" t="s">
        <v>31</v>
      </c>
      <c r="B66" s="76" t="s">
        <v>16</v>
      </c>
      <c r="C66" s="79">
        <v>804</v>
      </c>
      <c r="D66" s="79">
        <v>803</v>
      </c>
      <c r="E66" s="79">
        <v>802</v>
      </c>
      <c r="F66" s="79">
        <v>801</v>
      </c>
      <c r="G66" s="79">
        <v>804</v>
      </c>
      <c r="H66" s="79">
        <v>803</v>
      </c>
      <c r="I66" s="76">
        <v>802</v>
      </c>
      <c r="J66" s="76">
        <v>801</v>
      </c>
      <c r="K66" s="76">
        <v>804</v>
      </c>
      <c r="L66" s="76">
        <v>803</v>
      </c>
      <c r="M66" s="76">
        <v>802</v>
      </c>
      <c r="N66" s="76">
        <v>801</v>
      </c>
    </row>
    <row r="67" spans="1:14" ht="16.5">
      <c r="A67" s="94"/>
      <c r="B67" s="77" t="s">
        <v>17</v>
      </c>
      <c r="C67" s="81">
        <f>VLOOKUP(C66,测绘A1!$A$172:$G$265,2,0)</f>
        <v>89.47</v>
      </c>
      <c r="D67" s="81">
        <f>VLOOKUP(D66,测绘A1!$A$172:$G$265,2,0)</f>
        <v>83.53</v>
      </c>
      <c r="E67" s="81">
        <f>VLOOKUP(E66,测绘A1!$A$172:$G$265,2,0)</f>
        <v>83.53</v>
      </c>
      <c r="F67" s="81">
        <f>VLOOKUP(F66,测绘A1!$A$172:$G$265,2,0)</f>
        <v>88.87</v>
      </c>
      <c r="G67" s="81">
        <f>VLOOKUP(G66,测绘A1!$A$93:$G$171,2,0)</f>
        <v>88.87</v>
      </c>
      <c r="H67" s="81">
        <f>VLOOKUP(H66,测绘A1!$A$93:$G$171,2,0)</f>
        <v>83.53</v>
      </c>
      <c r="I67" s="77">
        <f>VLOOKUP(I66,测绘A1!$A$93:$G$171,2,0)</f>
        <v>83.53</v>
      </c>
      <c r="J67" s="77">
        <f>VLOOKUP(J66,测绘A1!$A$93:$G$171,2,0)</f>
        <v>88.87</v>
      </c>
      <c r="K67" s="77">
        <f>VLOOKUP(K66,测绘A1!$A$6:$G$92,2,0)</f>
        <v>88.87</v>
      </c>
      <c r="L67" s="77">
        <f>VLOOKUP(L66,测绘A1!$A$6:$G$92,2,0)</f>
        <v>83.53</v>
      </c>
      <c r="M67" s="77">
        <f>VLOOKUP(M66,测绘A1!$A$6:$G$92,2,0)</f>
        <v>83.53</v>
      </c>
      <c r="N67" s="77">
        <f>VLOOKUP(N66,测绘A1!$A$6:$G$92,2,0)</f>
        <v>89.47</v>
      </c>
    </row>
    <row r="68" spans="1:14" ht="16.5">
      <c r="A68" s="94"/>
      <c r="B68" s="77" t="s">
        <v>18</v>
      </c>
      <c r="C68" s="81">
        <f>VLOOKUP(C66,测绘A1!$A$172:$G$265,3,0)</f>
        <v>68.52</v>
      </c>
      <c r="D68" s="81">
        <f>VLOOKUP(D66,测绘A1!$A$172:$G$265,3,0)</f>
        <v>63.97</v>
      </c>
      <c r="E68" s="81">
        <f>VLOOKUP(E66,测绘A1!$A$172:$G$265,3,0)</f>
        <v>63.97</v>
      </c>
      <c r="F68" s="81">
        <f>VLOOKUP(F66,测绘A1!$A$172:$G$265,3,0)</f>
        <v>68.06</v>
      </c>
      <c r="G68" s="81">
        <f>VLOOKUP(G66,测绘A1!$A$93:$G$171,3,0)</f>
        <v>68.06</v>
      </c>
      <c r="H68" s="81">
        <f>VLOOKUP(H66,测绘A1!$A$93:$G$171,3,0)</f>
        <v>63.97</v>
      </c>
      <c r="I68" s="77">
        <f>VLOOKUP(I66,测绘A1!$A$93:$G$171,3,0)</f>
        <v>63.97</v>
      </c>
      <c r="J68" s="77">
        <f>VLOOKUP(J66,测绘A1!$A$93:$G$171,3,0)</f>
        <v>68.06</v>
      </c>
      <c r="K68" s="77">
        <f>VLOOKUP(K66,测绘A1!$A$6:$G$92,3,0)</f>
        <v>68.06</v>
      </c>
      <c r="L68" s="77">
        <f>VLOOKUP(L66,测绘A1!$A$6:$G$92,3,0)</f>
        <v>63.97</v>
      </c>
      <c r="M68" s="77">
        <f>VLOOKUP(M66,测绘A1!$A$6:$G$92,3,0)</f>
        <v>63.97</v>
      </c>
      <c r="N68" s="77">
        <f>VLOOKUP(N66,测绘A1!$A$6:$G$92,3,0)</f>
        <v>68.52</v>
      </c>
    </row>
    <row r="69" spans="1:14" ht="16.5">
      <c r="A69" s="94"/>
      <c r="B69" s="77" t="s">
        <v>19</v>
      </c>
      <c r="C69" s="90">
        <v>20000</v>
      </c>
      <c r="D69" s="90">
        <v>20000</v>
      </c>
      <c r="E69" s="90">
        <v>20000</v>
      </c>
      <c r="F69" s="90">
        <v>20000</v>
      </c>
      <c r="G69" s="90">
        <v>20000</v>
      </c>
      <c r="H69" s="90">
        <v>20000</v>
      </c>
      <c r="I69" s="84">
        <v>20000</v>
      </c>
      <c r="J69" s="84">
        <v>20000</v>
      </c>
      <c r="K69" s="84">
        <v>20000</v>
      </c>
      <c r="L69" s="84">
        <v>20000</v>
      </c>
      <c r="M69" s="84">
        <v>20000</v>
      </c>
      <c r="N69" s="84">
        <v>20000</v>
      </c>
    </row>
    <row r="70" spans="1:14" ht="16.5">
      <c r="A70" s="94"/>
      <c r="B70" s="77" t="s">
        <v>20</v>
      </c>
      <c r="C70" s="82">
        <f>ROUND(C71/C68,2)</f>
        <v>26115</v>
      </c>
      <c r="D70" s="82">
        <f t="shared" ref="D70" si="112">ROUND(D71/D68,2)</f>
        <v>26115.37</v>
      </c>
      <c r="E70" s="82">
        <f t="shared" ref="E70" si="113">ROUND(E71/E68,2)</f>
        <v>26115.37</v>
      </c>
      <c r="F70" s="82">
        <f t="shared" ref="F70" si="114">ROUND(F71/F68,2)</f>
        <v>26115.19</v>
      </c>
      <c r="G70" s="82">
        <f t="shared" ref="G70" si="115">ROUND(G71/G68,2)</f>
        <v>26115.19</v>
      </c>
      <c r="H70" s="82">
        <f t="shared" ref="H70" si="116">ROUND(H71/H68,2)</f>
        <v>26115.37</v>
      </c>
      <c r="I70" s="78">
        <f t="shared" ref="I70" si="117">ROUND(I71/I68,2)</f>
        <v>26115.37</v>
      </c>
      <c r="J70" s="78">
        <f t="shared" ref="J70" si="118">ROUND(J71/J68,2)</f>
        <v>26115.19</v>
      </c>
      <c r="K70" s="78">
        <f t="shared" ref="K70" si="119">ROUND(K71/K68,2)</f>
        <v>26115.19</v>
      </c>
      <c r="L70" s="78">
        <f t="shared" ref="L70" si="120">ROUND(L71/L68,2)</f>
        <v>26115.37</v>
      </c>
      <c r="M70" s="78">
        <f t="shared" ref="M70" si="121">ROUND(M71/M68,2)</f>
        <v>26115.37</v>
      </c>
      <c r="N70" s="78">
        <f t="shared" ref="N70" si="122">ROUND(N71/N68,2)</f>
        <v>26115</v>
      </c>
    </row>
    <row r="71" spans="1:14" ht="16.5">
      <c r="A71" s="94"/>
      <c r="B71" s="77" t="s">
        <v>21</v>
      </c>
      <c r="C71" s="81">
        <f t="shared" ref="C71:N71" si="123">C69*C67</f>
        <v>1789400</v>
      </c>
      <c r="D71" s="81">
        <f t="shared" si="123"/>
        <v>1670600</v>
      </c>
      <c r="E71" s="81">
        <f t="shared" si="123"/>
        <v>1670600</v>
      </c>
      <c r="F71" s="81">
        <f t="shared" si="123"/>
        <v>1777400</v>
      </c>
      <c r="G71" s="81">
        <f t="shared" si="123"/>
        <v>1777400</v>
      </c>
      <c r="H71" s="81">
        <f t="shared" si="123"/>
        <v>1670600</v>
      </c>
      <c r="I71" s="77">
        <f t="shared" si="123"/>
        <v>1670600</v>
      </c>
      <c r="J71" s="77">
        <f t="shared" si="123"/>
        <v>1777400</v>
      </c>
      <c r="K71" s="77">
        <f t="shared" si="123"/>
        <v>1777400</v>
      </c>
      <c r="L71" s="77">
        <f t="shared" si="123"/>
        <v>1670600</v>
      </c>
      <c r="M71" s="77">
        <f t="shared" si="123"/>
        <v>1670600</v>
      </c>
      <c r="N71" s="77">
        <f t="shared" si="123"/>
        <v>1789400</v>
      </c>
    </row>
    <row r="72" spans="1:14" ht="15">
      <c r="A72" s="93" t="s">
        <v>32</v>
      </c>
      <c r="B72" s="76" t="s">
        <v>16</v>
      </c>
      <c r="C72" s="79">
        <v>704</v>
      </c>
      <c r="D72" s="79">
        <v>703</v>
      </c>
      <c r="E72" s="79">
        <v>702</v>
      </c>
      <c r="F72" s="79">
        <v>701</v>
      </c>
      <c r="G72" s="79">
        <v>704</v>
      </c>
      <c r="H72" s="79">
        <v>703</v>
      </c>
      <c r="I72" s="76">
        <v>702</v>
      </c>
      <c r="J72" s="76">
        <v>701</v>
      </c>
      <c r="K72" s="76">
        <v>704</v>
      </c>
      <c r="L72" s="76">
        <v>703</v>
      </c>
      <c r="M72" s="76">
        <v>702</v>
      </c>
      <c r="N72" s="76">
        <v>701</v>
      </c>
    </row>
    <row r="73" spans="1:14" ht="16.5">
      <c r="A73" s="94"/>
      <c r="B73" s="77" t="s">
        <v>17</v>
      </c>
      <c r="C73" s="81">
        <f>VLOOKUP(C72,测绘A1!$A$172:$G$265,2,0)</f>
        <v>89.47</v>
      </c>
      <c r="D73" s="81">
        <f>VLOOKUP(D72,测绘A1!$A$172:$G$265,2,0)</f>
        <v>83.53</v>
      </c>
      <c r="E73" s="81">
        <f>VLOOKUP(E72,测绘A1!$A$172:$G$265,2,0)</f>
        <v>83.53</v>
      </c>
      <c r="F73" s="81">
        <f>VLOOKUP(F72,测绘A1!$A$172:$G$265,2,0)</f>
        <v>88.87</v>
      </c>
      <c r="G73" s="81">
        <f>VLOOKUP(G72,测绘A1!$A$93:$G$171,2,0)</f>
        <v>88.87</v>
      </c>
      <c r="H73" s="81">
        <f>VLOOKUP(H72,测绘A1!$A$93:$G$171,2,0)</f>
        <v>83.53</v>
      </c>
      <c r="I73" s="77">
        <f>VLOOKUP(I72,测绘A1!$A$93:$G$171,2,0)</f>
        <v>83.53</v>
      </c>
      <c r="J73" s="77">
        <f>VLOOKUP(J72,测绘A1!$A$93:$G$171,2,0)</f>
        <v>88.87</v>
      </c>
      <c r="K73" s="77">
        <f>VLOOKUP(K72,测绘A1!$A$6:$G$92,2,0)</f>
        <v>88.87</v>
      </c>
      <c r="L73" s="77">
        <f>VLOOKUP(L72,测绘A1!$A$6:$G$92,2,0)</f>
        <v>83.53</v>
      </c>
      <c r="M73" s="77">
        <f>VLOOKUP(M72,测绘A1!$A$6:$G$92,2,0)</f>
        <v>83.53</v>
      </c>
      <c r="N73" s="77">
        <f>VLOOKUP(N72,测绘A1!$A$6:$G$92,2,0)</f>
        <v>89.47</v>
      </c>
    </row>
    <row r="74" spans="1:14" ht="16.5">
      <c r="A74" s="94"/>
      <c r="B74" s="77" t="s">
        <v>18</v>
      </c>
      <c r="C74" s="81">
        <f>VLOOKUP(C72,测绘A1!$A$172:$G$265,3,0)</f>
        <v>68.52</v>
      </c>
      <c r="D74" s="81">
        <f>VLOOKUP(D72,测绘A1!$A$172:$G$265,3,0)</f>
        <v>63.97</v>
      </c>
      <c r="E74" s="81">
        <f>VLOOKUP(E72,测绘A1!$A$172:$G$265,3,0)</f>
        <v>63.97</v>
      </c>
      <c r="F74" s="81">
        <f>VLOOKUP(F72,测绘A1!$A$172:$G$265,3,0)</f>
        <v>68.06</v>
      </c>
      <c r="G74" s="81">
        <f>VLOOKUP(G72,测绘A1!$A$93:$G$171,3,0)</f>
        <v>68.06</v>
      </c>
      <c r="H74" s="81">
        <f>VLOOKUP(H72,测绘A1!$A$93:$G$171,3,0)</f>
        <v>63.97</v>
      </c>
      <c r="I74" s="77">
        <f>VLOOKUP(I72,测绘A1!$A$93:$G$171,3,0)</f>
        <v>63.97</v>
      </c>
      <c r="J74" s="77">
        <f>VLOOKUP(J72,测绘A1!$A$93:$G$171,3,0)</f>
        <v>68.06</v>
      </c>
      <c r="K74" s="77">
        <f>VLOOKUP(K72,测绘A1!$A$6:$G$92,3,0)</f>
        <v>68.06</v>
      </c>
      <c r="L74" s="77">
        <f>VLOOKUP(L72,测绘A1!$A$6:$G$92,3,0)</f>
        <v>63.97</v>
      </c>
      <c r="M74" s="77">
        <f>VLOOKUP(M72,测绘A1!$A$6:$G$92,3,0)</f>
        <v>63.97</v>
      </c>
      <c r="N74" s="77">
        <f>VLOOKUP(N72,测绘A1!$A$6:$G$92,3,0)</f>
        <v>68.52</v>
      </c>
    </row>
    <row r="75" spans="1:14" ht="16.5">
      <c r="A75" s="94"/>
      <c r="B75" s="77" t="s">
        <v>19</v>
      </c>
      <c r="C75" s="90">
        <v>20000</v>
      </c>
      <c r="D75" s="90">
        <v>20000</v>
      </c>
      <c r="E75" s="90">
        <v>20000</v>
      </c>
      <c r="F75" s="90">
        <v>20000</v>
      </c>
      <c r="G75" s="90">
        <v>20000</v>
      </c>
      <c r="H75" s="90">
        <v>20000</v>
      </c>
      <c r="I75" s="84">
        <v>20000</v>
      </c>
      <c r="J75" s="84">
        <v>20000</v>
      </c>
      <c r="K75" s="84">
        <v>20000</v>
      </c>
      <c r="L75" s="84">
        <v>20000</v>
      </c>
      <c r="M75" s="84">
        <v>20000</v>
      </c>
      <c r="N75" s="84">
        <v>20000</v>
      </c>
    </row>
    <row r="76" spans="1:14" ht="16.5">
      <c r="A76" s="94"/>
      <c r="B76" s="77" t="s">
        <v>20</v>
      </c>
      <c r="C76" s="82">
        <f>ROUND(C77/C74,2)</f>
        <v>26115</v>
      </c>
      <c r="D76" s="82">
        <f t="shared" ref="D76" si="124">ROUND(D77/D74,2)</f>
        <v>26115.37</v>
      </c>
      <c r="E76" s="82">
        <f t="shared" ref="E76" si="125">ROUND(E77/E74,2)</f>
        <v>26115.37</v>
      </c>
      <c r="F76" s="82">
        <f t="shared" ref="F76" si="126">ROUND(F77/F74,2)</f>
        <v>26115.19</v>
      </c>
      <c r="G76" s="82">
        <f t="shared" ref="G76" si="127">ROUND(G77/G74,2)</f>
        <v>26115.19</v>
      </c>
      <c r="H76" s="82">
        <f t="shared" ref="H76" si="128">ROUND(H77/H74,2)</f>
        <v>26115.37</v>
      </c>
      <c r="I76" s="78">
        <f t="shared" ref="I76" si="129">ROUND(I77/I74,2)</f>
        <v>26115.37</v>
      </c>
      <c r="J76" s="78">
        <f t="shared" ref="J76" si="130">ROUND(J77/J74,2)</f>
        <v>26115.19</v>
      </c>
      <c r="K76" s="78">
        <f t="shared" ref="K76" si="131">ROUND(K77/K74,2)</f>
        <v>26115.19</v>
      </c>
      <c r="L76" s="78">
        <f t="shared" ref="L76" si="132">ROUND(L77/L74,2)</f>
        <v>26115.37</v>
      </c>
      <c r="M76" s="78">
        <f t="shared" ref="M76" si="133">ROUND(M77/M74,2)</f>
        <v>26115.37</v>
      </c>
      <c r="N76" s="78">
        <f t="shared" ref="N76" si="134">ROUND(N77/N74,2)</f>
        <v>26115</v>
      </c>
    </row>
    <row r="77" spans="1:14" ht="16.5">
      <c r="A77" s="94"/>
      <c r="B77" s="77" t="s">
        <v>21</v>
      </c>
      <c r="C77" s="81">
        <f t="shared" ref="C77:N77" si="135">C75*C73</f>
        <v>1789400</v>
      </c>
      <c r="D77" s="81">
        <f t="shared" si="135"/>
        <v>1670600</v>
      </c>
      <c r="E77" s="81">
        <f t="shared" si="135"/>
        <v>1670600</v>
      </c>
      <c r="F77" s="81">
        <f t="shared" si="135"/>
        <v>1777400</v>
      </c>
      <c r="G77" s="81">
        <f t="shared" si="135"/>
        <v>1777400</v>
      </c>
      <c r="H77" s="81">
        <f t="shared" si="135"/>
        <v>1670600</v>
      </c>
      <c r="I77" s="77">
        <f t="shared" si="135"/>
        <v>1670600</v>
      </c>
      <c r="J77" s="77">
        <f t="shared" si="135"/>
        <v>1777400</v>
      </c>
      <c r="K77" s="77">
        <f t="shared" si="135"/>
        <v>1777400</v>
      </c>
      <c r="L77" s="77">
        <f t="shared" si="135"/>
        <v>1670600</v>
      </c>
      <c r="M77" s="77">
        <f t="shared" si="135"/>
        <v>1670600</v>
      </c>
      <c r="N77" s="77">
        <f t="shared" si="135"/>
        <v>1789400</v>
      </c>
    </row>
    <row r="78" spans="1:14" ht="15">
      <c r="A78" s="93" t="s">
        <v>33</v>
      </c>
      <c r="B78" s="76" t="s">
        <v>16</v>
      </c>
      <c r="C78" s="79">
        <v>604</v>
      </c>
      <c r="D78" s="79">
        <v>603</v>
      </c>
      <c r="E78" s="79">
        <v>602</v>
      </c>
      <c r="F78" s="79">
        <v>601</v>
      </c>
      <c r="G78" s="79">
        <v>604</v>
      </c>
      <c r="H78" s="79">
        <v>603</v>
      </c>
      <c r="I78" s="76">
        <v>602</v>
      </c>
      <c r="J78" s="76">
        <v>601</v>
      </c>
      <c r="K78" s="76">
        <v>604</v>
      </c>
      <c r="L78" s="76">
        <v>603</v>
      </c>
      <c r="M78" s="76">
        <v>602</v>
      </c>
      <c r="N78" s="76">
        <v>601</v>
      </c>
    </row>
    <row r="79" spans="1:14" ht="16.5">
      <c r="A79" s="94"/>
      <c r="B79" s="77" t="s">
        <v>17</v>
      </c>
      <c r="C79" s="81">
        <f>VLOOKUP(C78,测绘A1!$A$172:$G$265,2,0)</f>
        <v>89.47</v>
      </c>
      <c r="D79" s="81">
        <f>VLOOKUP(D78,测绘A1!$A$172:$G$265,2,0)</f>
        <v>83.53</v>
      </c>
      <c r="E79" s="81">
        <f>VLOOKUP(E78,测绘A1!$A$172:$G$265,2,0)</f>
        <v>83.53</v>
      </c>
      <c r="F79" s="81">
        <f>VLOOKUP(F78,测绘A1!$A$172:$G$265,2,0)</f>
        <v>88.87</v>
      </c>
      <c r="G79" s="81">
        <f>VLOOKUP(G78,测绘A1!$A$93:$G$171,2,0)</f>
        <v>88.87</v>
      </c>
      <c r="H79" s="81">
        <f>VLOOKUP(H78,测绘A1!$A$93:$G$171,2,0)</f>
        <v>83.53</v>
      </c>
      <c r="I79" s="77">
        <f>VLOOKUP(I78,测绘A1!$A$93:$G$171,2,0)</f>
        <v>83.53</v>
      </c>
      <c r="J79" s="77">
        <f>VLOOKUP(J78,测绘A1!$A$93:$G$171,2,0)</f>
        <v>88.87</v>
      </c>
      <c r="K79" s="77">
        <f>VLOOKUP(K78,测绘A1!$A$6:$G$92,2,0)</f>
        <v>88.87</v>
      </c>
      <c r="L79" s="77">
        <f>VLOOKUP(L78,测绘A1!$A$6:$G$92,2,0)</f>
        <v>83.53</v>
      </c>
      <c r="M79" s="77">
        <f>VLOOKUP(M78,测绘A1!$A$6:$G$92,2,0)</f>
        <v>83.53</v>
      </c>
      <c r="N79" s="77">
        <f>VLOOKUP(N78,测绘A1!$A$6:$G$92,2,0)</f>
        <v>89.47</v>
      </c>
    </row>
    <row r="80" spans="1:14" ht="16.5">
      <c r="A80" s="94"/>
      <c r="B80" s="77" t="s">
        <v>18</v>
      </c>
      <c r="C80" s="81">
        <f>VLOOKUP(C78,测绘A1!$A$172:$G$265,3,0)</f>
        <v>68.52</v>
      </c>
      <c r="D80" s="81">
        <f>VLOOKUP(D78,测绘A1!$A$172:$G$265,3,0)</f>
        <v>63.97</v>
      </c>
      <c r="E80" s="81">
        <f>VLOOKUP(E78,测绘A1!$A$172:$G$265,3,0)</f>
        <v>63.97</v>
      </c>
      <c r="F80" s="81">
        <f>VLOOKUP(F78,测绘A1!$A$172:$G$265,3,0)</f>
        <v>68.06</v>
      </c>
      <c r="G80" s="81">
        <f>VLOOKUP(G78,测绘A1!$A$93:$G$171,3,0)</f>
        <v>68.06</v>
      </c>
      <c r="H80" s="81">
        <f>VLOOKUP(H78,测绘A1!$A$93:$G$171,3,0)</f>
        <v>63.97</v>
      </c>
      <c r="I80" s="77">
        <f>VLOOKUP(I78,测绘A1!$A$93:$G$171,3,0)</f>
        <v>63.97</v>
      </c>
      <c r="J80" s="77">
        <f>VLOOKUP(J78,测绘A1!$A$93:$G$171,3,0)</f>
        <v>68.06</v>
      </c>
      <c r="K80" s="77">
        <f>VLOOKUP(K78,测绘A1!$A$6:$G$92,3,0)</f>
        <v>68.06</v>
      </c>
      <c r="L80" s="77">
        <f>VLOOKUP(L78,测绘A1!$A$6:$G$92,3,0)</f>
        <v>63.97</v>
      </c>
      <c r="M80" s="77">
        <f>VLOOKUP(M78,测绘A1!$A$6:$G$92,3,0)</f>
        <v>63.97</v>
      </c>
      <c r="N80" s="77">
        <f>VLOOKUP(N78,测绘A1!$A$6:$G$92,3,0)</f>
        <v>68.52</v>
      </c>
    </row>
    <row r="81" spans="1:14" ht="16.5">
      <c r="A81" s="94"/>
      <c r="B81" s="77" t="s">
        <v>19</v>
      </c>
      <c r="C81" s="90">
        <v>20000</v>
      </c>
      <c r="D81" s="90">
        <v>20000</v>
      </c>
      <c r="E81" s="90">
        <v>20000</v>
      </c>
      <c r="F81" s="90">
        <v>20000</v>
      </c>
      <c r="G81" s="90">
        <v>20000</v>
      </c>
      <c r="H81" s="90">
        <v>20000</v>
      </c>
      <c r="I81" s="84">
        <v>20000</v>
      </c>
      <c r="J81" s="84">
        <v>20000</v>
      </c>
      <c r="K81" s="84">
        <v>20000</v>
      </c>
      <c r="L81" s="84">
        <v>20000</v>
      </c>
      <c r="M81" s="84">
        <v>20000</v>
      </c>
      <c r="N81" s="84">
        <v>20000</v>
      </c>
    </row>
    <row r="82" spans="1:14" ht="16.5">
      <c r="A82" s="94"/>
      <c r="B82" s="77" t="s">
        <v>20</v>
      </c>
      <c r="C82" s="82">
        <f>ROUND(C83/C80,2)</f>
        <v>26115</v>
      </c>
      <c r="D82" s="82">
        <f t="shared" ref="D82" si="136">ROUND(D83/D80,2)</f>
        <v>26115.37</v>
      </c>
      <c r="E82" s="82">
        <f t="shared" ref="E82" si="137">ROUND(E83/E80,2)</f>
        <v>26115.37</v>
      </c>
      <c r="F82" s="82">
        <f t="shared" ref="F82" si="138">ROUND(F83/F80,2)</f>
        <v>26115.19</v>
      </c>
      <c r="G82" s="82">
        <f t="shared" ref="G82" si="139">ROUND(G83/G80,2)</f>
        <v>26115.19</v>
      </c>
      <c r="H82" s="82">
        <f t="shared" ref="H82" si="140">ROUND(H83/H80,2)</f>
        <v>26115.37</v>
      </c>
      <c r="I82" s="78">
        <f t="shared" ref="I82" si="141">ROUND(I83/I80,2)</f>
        <v>26115.37</v>
      </c>
      <c r="J82" s="78">
        <f t="shared" ref="J82" si="142">ROUND(J83/J80,2)</f>
        <v>26115.19</v>
      </c>
      <c r="K82" s="78">
        <f t="shared" ref="K82" si="143">ROUND(K83/K80,2)</f>
        <v>26115.19</v>
      </c>
      <c r="L82" s="78">
        <f t="shared" ref="L82" si="144">ROUND(L83/L80,2)</f>
        <v>26115.37</v>
      </c>
      <c r="M82" s="78">
        <f t="shared" ref="M82" si="145">ROUND(M83/M80,2)</f>
        <v>26115.37</v>
      </c>
      <c r="N82" s="78">
        <f t="shared" ref="N82" si="146">ROUND(N83/N80,2)</f>
        <v>26115</v>
      </c>
    </row>
    <row r="83" spans="1:14" ht="16.5">
      <c r="A83" s="94"/>
      <c r="B83" s="77" t="s">
        <v>21</v>
      </c>
      <c r="C83" s="81">
        <f t="shared" ref="C83:N83" si="147">C81*C79</f>
        <v>1789400</v>
      </c>
      <c r="D83" s="81">
        <f t="shared" si="147"/>
        <v>1670600</v>
      </c>
      <c r="E83" s="81">
        <f t="shared" si="147"/>
        <v>1670600</v>
      </c>
      <c r="F83" s="81">
        <f t="shared" si="147"/>
        <v>1777400</v>
      </c>
      <c r="G83" s="81">
        <f t="shared" si="147"/>
        <v>1777400</v>
      </c>
      <c r="H83" s="81">
        <f t="shared" si="147"/>
        <v>1670600</v>
      </c>
      <c r="I83" s="77">
        <f t="shared" si="147"/>
        <v>1670600</v>
      </c>
      <c r="J83" s="77">
        <f t="shared" si="147"/>
        <v>1777400</v>
      </c>
      <c r="K83" s="77">
        <f t="shared" si="147"/>
        <v>1777400</v>
      </c>
      <c r="L83" s="77">
        <f t="shared" si="147"/>
        <v>1670600</v>
      </c>
      <c r="M83" s="77">
        <f t="shared" si="147"/>
        <v>1670600</v>
      </c>
      <c r="N83" s="77">
        <f t="shared" si="147"/>
        <v>1789400</v>
      </c>
    </row>
    <row r="84" spans="1:14" ht="15">
      <c r="A84" s="93" t="s">
        <v>34</v>
      </c>
      <c r="B84" s="76" t="s">
        <v>16</v>
      </c>
      <c r="C84" s="79">
        <v>504</v>
      </c>
      <c r="D84" s="79">
        <v>503</v>
      </c>
      <c r="E84" s="79">
        <v>502</v>
      </c>
      <c r="F84" s="79">
        <v>501</v>
      </c>
      <c r="G84" s="79">
        <v>504</v>
      </c>
      <c r="H84" s="79">
        <v>503</v>
      </c>
      <c r="I84" s="76">
        <v>502</v>
      </c>
      <c r="J84" s="76">
        <v>501</v>
      </c>
      <c r="K84" s="76">
        <v>504</v>
      </c>
      <c r="L84" s="76">
        <v>503</v>
      </c>
      <c r="M84" s="76">
        <v>502</v>
      </c>
      <c r="N84" s="76">
        <v>501</v>
      </c>
    </row>
    <row r="85" spans="1:14" ht="16.5">
      <c r="A85" s="94"/>
      <c r="B85" s="77" t="s">
        <v>17</v>
      </c>
      <c r="C85" s="81">
        <f>VLOOKUP(C84,测绘A1!$A$172:$G$265,2,0)</f>
        <v>89.47</v>
      </c>
      <c r="D85" s="81">
        <f>VLOOKUP(D84,测绘A1!$A$172:$G$265,2,0)</f>
        <v>83.53</v>
      </c>
      <c r="E85" s="81">
        <f>VLOOKUP(E84,测绘A1!$A$172:$G$265,2,0)</f>
        <v>83.53</v>
      </c>
      <c r="F85" s="81">
        <f>VLOOKUP(F84,测绘A1!$A$172:$G$265,2,0)</f>
        <v>88.87</v>
      </c>
      <c r="G85" s="81">
        <f>VLOOKUP(G84,测绘A1!$A$93:$G$171,2,0)</f>
        <v>88.87</v>
      </c>
      <c r="H85" s="81">
        <f>VLOOKUP(H84,测绘A1!$A$93:$G$171,2,0)</f>
        <v>83.53</v>
      </c>
      <c r="I85" s="77">
        <f>VLOOKUP(I84,测绘A1!$A$93:$G$171,2,0)</f>
        <v>83.53</v>
      </c>
      <c r="J85" s="77">
        <f>VLOOKUP(J84,测绘A1!$A$93:$G$171,2,0)</f>
        <v>88.87</v>
      </c>
      <c r="K85" s="77">
        <f>VLOOKUP(K84,测绘A1!$A$6:$G$92,2,0)</f>
        <v>88.87</v>
      </c>
      <c r="L85" s="77">
        <f>VLOOKUP(L84,测绘A1!$A$6:$G$92,2,0)</f>
        <v>83.53</v>
      </c>
      <c r="M85" s="77">
        <f>VLOOKUP(M84,测绘A1!$A$6:$G$92,2,0)</f>
        <v>83.53</v>
      </c>
      <c r="N85" s="77">
        <f>VLOOKUP(N84,测绘A1!$A$6:$G$92,2,0)</f>
        <v>89.47</v>
      </c>
    </row>
    <row r="86" spans="1:14" ht="16.5">
      <c r="A86" s="94"/>
      <c r="B86" s="77" t="s">
        <v>18</v>
      </c>
      <c r="C86" s="81">
        <f>VLOOKUP(C84,测绘A1!$A$172:$G$265,3,0)</f>
        <v>68.52</v>
      </c>
      <c r="D86" s="81">
        <f>VLOOKUP(D84,测绘A1!$A$172:$G$265,3,0)</f>
        <v>63.97</v>
      </c>
      <c r="E86" s="81">
        <f>VLOOKUP(E84,测绘A1!$A$172:$G$265,3,0)</f>
        <v>63.97</v>
      </c>
      <c r="F86" s="81">
        <f>VLOOKUP(F84,测绘A1!$A$172:$G$265,3,0)</f>
        <v>68.06</v>
      </c>
      <c r="G86" s="81">
        <f>VLOOKUP(G84,测绘A1!$A$93:$G$171,3,0)</f>
        <v>68.06</v>
      </c>
      <c r="H86" s="81">
        <f>VLOOKUP(H84,测绘A1!$A$93:$G$171,3,0)</f>
        <v>63.97</v>
      </c>
      <c r="I86" s="77">
        <f>VLOOKUP(I84,测绘A1!$A$93:$G$171,3,0)</f>
        <v>63.97</v>
      </c>
      <c r="J86" s="77">
        <f>VLOOKUP(J84,测绘A1!$A$93:$G$171,3,0)</f>
        <v>68.06</v>
      </c>
      <c r="K86" s="77">
        <f>VLOOKUP(K84,测绘A1!$A$6:$G$92,3,0)</f>
        <v>68.06</v>
      </c>
      <c r="L86" s="77">
        <f>VLOOKUP(L84,测绘A1!$A$6:$G$92,3,0)</f>
        <v>63.97</v>
      </c>
      <c r="M86" s="77">
        <f>VLOOKUP(M84,测绘A1!$A$6:$G$92,3,0)</f>
        <v>63.97</v>
      </c>
      <c r="N86" s="77">
        <f>VLOOKUP(N84,测绘A1!$A$6:$G$92,3,0)</f>
        <v>68.52</v>
      </c>
    </row>
    <row r="87" spans="1:14" ht="16.5">
      <c r="A87" s="94"/>
      <c r="B87" s="77" t="s">
        <v>19</v>
      </c>
      <c r="C87" s="90">
        <v>20000</v>
      </c>
      <c r="D87" s="90">
        <v>20000</v>
      </c>
      <c r="E87" s="90">
        <v>20000</v>
      </c>
      <c r="F87" s="90">
        <v>20000</v>
      </c>
      <c r="G87" s="90">
        <v>20000</v>
      </c>
      <c r="H87" s="90">
        <v>20000</v>
      </c>
      <c r="I87" s="84">
        <v>20000</v>
      </c>
      <c r="J87" s="84">
        <v>20000</v>
      </c>
      <c r="K87" s="84">
        <v>20000</v>
      </c>
      <c r="L87" s="84">
        <v>20000</v>
      </c>
      <c r="M87" s="84">
        <v>20000</v>
      </c>
      <c r="N87" s="84">
        <v>20000</v>
      </c>
    </row>
    <row r="88" spans="1:14" ht="16.5">
      <c r="A88" s="94"/>
      <c r="B88" s="77" t="s">
        <v>20</v>
      </c>
      <c r="C88" s="82">
        <f>ROUND(C89/C86,2)</f>
        <v>26115</v>
      </c>
      <c r="D88" s="82">
        <f t="shared" ref="D88" si="148">ROUND(D89/D86,2)</f>
        <v>26115.37</v>
      </c>
      <c r="E88" s="82">
        <f t="shared" ref="E88" si="149">ROUND(E89/E86,2)</f>
        <v>26115.37</v>
      </c>
      <c r="F88" s="82">
        <f t="shared" ref="F88" si="150">ROUND(F89/F86,2)</f>
        <v>26115.19</v>
      </c>
      <c r="G88" s="82">
        <f t="shared" ref="G88" si="151">ROUND(G89/G86,2)</f>
        <v>26115.19</v>
      </c>
      <c r="H88" s="82">
        <f t="shared" ref="H88" si="152">ROUND(H89/H86,2)</f>
        <v>26115.37</v>
      </c>
      <c r="I88" s="78">
        <f t="shared" ref="I88" si="153">ROUND(I89/I86,2)</f>
        <v>26115.37</v>
      </c>
      <c r="J88" s="78">
        <f t="shared" ref="J88" si="154">ROUND(J89/J86,2)</f>
        <v>26115.19</v>
      </c>
      <c r="K88" s="78">
        <f t="shared" ref="K88" si="155">ROUND(K89/K86,2)</f>
        <v>26115.19</v>
      </c>
      <c r="L88" s="78">
        <f t="shared" ref="L88" si="156">ROUND(L89/L86,2)</f>
        <v>26115.37</v>
      </c>
      <c r="M88" s="78">
        <f t="shared" ref="M88" si="157">ROUND(M89/M86,2)</f>
        <v>26115.37</v>
      </c>
      <c r="N88" s="78">
        <f t="shared" ref="N88" si="158">ROUND(N89/N86,2)</f>
        <v>26115</v>
      </c>
    </row>
    <row r="89" spans="1:14" ht="16.5">
      <c r="A89" s="94"/>
      <c r="B89" s="77" t="s">
        <v>21</v>
      </c>
      <c r="C89" s="81">
        <f t="shared" ref="C89:N89" si="159">C87*C85</f>
        <v>1789400</v>
      </c>
      <c r="D89" s="81">
        <f t="shared" si="159"/>
        <v>1670600</v>
      </c>
      <c r="E89" s="81">
        <f t="shared" si="159"/>
        <v>1670600</v>
      </c>
      <c r="F89" s="81">
        <f t="shared" si="159"/>
        <v>1777400</v>
      </c>
      <c r="G89" s="81">
        <f t="shared" si="159"/>
        <v>1777400</v>
      </c>
      <c r="H89" s="81">
        <f t="shared" si="159"/>
        <v>1670600</v>
      </c>
      <c r="I89" s="77">
        <f t="shared" si="159"/>
        <v>1670600</v>
      </c>
      <c r="J89" s="77">
        <f t="shared" si="159"/>
        <v>1777400</v>
      </c>
      <c r="K89" s="77">
        <f t="shared" si="159"/>
        <v>1777400</v>
      </c>
      <c r="L89" s="77">
        <f t="shared" si="159"/>
        <v>1670600</v>
      </c>
      <c r="M89" s="77">
        <f t="shared" si="159"/>
        <v>1670600</v>
      </c>
      <c r="N89" s="77">
        <f t="shared" si="159"/>
        <v>1789400</v>
      </c>
    </row>
    <row r="90" spans="1:14" ht="15">
      <c r="A90" s="93" t="s">
        <v>35</v>
      </c>
      <c r="B90" s="76" t="s">
        <v>16</v>
      </c>
      <c r="C90" s="79">
        <v>404</v>
      </c>
      <c r="D90" s="79">
        <v>403</v>
      </c>
      <c r="E90" s="79">
        <v>402</v>
      </c>
      <c r="F90" s="79">
        <v>401</v>
      </c>
      <c r="G90" s="79">
        <v>404</v>
      </c>
      <c r="H90" s="79">
        <v>403</v>
      </c>
      <c r="I90" s="76">
        <v>402</v>
      </c>
      <c r="J90" s="76">
        <v>401</v>
      </c>
      <c r="K90" s="76">
        <v>404</v>
      </c>
      <c r="L90" s="76">
        <v>403</v>
      </c>
      <c r="M90" s="76">
        <v>402</v>
      </c>
      <c r="N90" s="76">
        <v>401</v>
      </c>
    </row>
    <row r="91" spans="1:14" ht="16.5">
      <c r="A91" s="94"/>
      <c r="B91" s="77" t="s">
        <v>17</v>
      </c>
      <c r="C91" s="81">
        <f>VLOOKUP(C90,测绘A1!$A$172:$G$265,2,0)</f>
        <v>89.47</v>
      </c>
      <c r="D91" s="81">
        <f>VLOOKUP(D90,测绘A1!$A$172:$G$265,2,0)</f>
        <v>83.53</v>
      </c>
      <c r="E91" s="81">
        <f>VLOOKUP(E90,测绘A1!$A$172:$G$265,2,0)</f>
        <v>83.53</v>
      </c>
      <c r="F91" s="81">
        <f>VLOOKUP(F90,测绘A1!$A$172:$G$265,2,0)</f>
        <v>88.87</v>
      </c>
      <c r="G91" s="81">
        <f>VLOOKUP(G90,测绘A1!$A$93:$G$171,2,0)</f>
        <v>88.87</v>
      </c>
      <c r="H91" s="81">
        <f>VLOOKUP(H90,测绘A1!$A$93:$G$171,2,0)</f>
        <v>83.53</v>
      </c>
      <c r="I91" s="77">
        <f>VLOOKUP(I90,测绘A1!$A$93:$G$171,2,0)</f>
        <v>83.53</v>
      </c>
      <c r="J91" s="77">
        <f>VLOOKUP(J90,测绘A1!$A$93:$G$171,2,0)</f>
        <v>88.87</v>
      </c>
      <c r="K91" s="77">
        <f>VLOOKUP(K90,测绘A1!$A$6:$G$92,2,0)</f>
        <v>88.87</v>
      </c>
      <c r="L91" s="77">
        <f>VLOOKUP(L90,测绘A1!$A$6:$G$92,2,0)</f>
        <v>83.53</v>
      </c>
      <c r="M91" s="77">
        <f>VLOOKUP(M90,测绘A1!$A$6:$G$92,2,0)</f>
        <v>83.53</v>
      </c>
      <c r="N91" s="77">
        <f>VLOOKUP(N90,测绘A1!$A$6:$G$92,2,0)</f>
        <v>89.47</v>
      </c>
    </row>
    <row r="92" spans="1:14" ht="16.5">
      <c r="A92" s="94"/>
      <c r="B92" s="77" t="s">
        <v>18</v>
      </c>
      <c r="C92" s="81">
        <f>VLOOKUP(C90,测绘A1!$A$172:$G$265,3,0)</f>
        <v>68.52</v>
      </c>
      <c r="D92" s="81">
        <f>VLOOKUP(D90,测绘A1!$A$172:$G$265,3,0)</f>
        <v>63.97</v>
      </c>
      <c r="E92" s="81">
        <f>VLOOKUP(E90,测绘A1!$A$172:$G$265,3,0)</f>
        <v>63.97</v>
      </c>
      <c r="F92" s="81">
        <f>VLOOKUP(F90,测绘A1!$A$172:$G$265,3,0)</f>
        <v>68.06</v>
      </c>
      <c r="G92" s="81">
        <f>VLOOKUP(G90,测绘A1!$A$93:$G$171,3,0)</f>
        <v>68.06</v>
      </c>
      <c r="H92" s="81">
        <f>VLOOKUP(H90,测绘A1!$A$93:$G$171,3,0)</f>
        <v>63.97</v>
      </c>
      <c r="I92" s="77">
        <f>VLOOKUP(I90,测绘A1!$A$93:$G$171,3,0)</f>
        <v>63.97</v>
      </c>
      <c r="J92" s="77">
        <f>VLOOKUP(J90,测绘A1!$A$93:$G$171,3,0)</f>
        <v>68.06</v>
      </c>
      <c r="K92" s="77">
        <f>VLOOKUP(K90,测绘A1!$A$6:$G$92,3,0)</f>
        <v>68.06</v>
      </c>
      <c r="L92" s="77">
        <f>VLOOKUP(L90,测绘A1!$A$6:$G$92,3,0)</f>
        <v>63.97</v>
      </c>
      <c r="M92" s="77">
        <f>VLOOKUP(M90,测绘A1!$A$6:$G$92,3,0)</f>
        <v>63.97</v>
      </c>
      <c r="N92" s="77">
        <f>VLOOKUP(N90,测绘A1!$A$6:$G$92,3,0)</f>
        <v>68.52</v>
      </c>
    </row>
    <row r="93" spans="1:14" ht="16.5">
      <c r="A93" s="94"/>
      <c r="B93" s="77" t="s">
        <v>19</v>
      </c>
      <c r="C93" s="90">
        <v>20000</v>
      </c>
      <c r="D93" s="90">
        <v>20000</v>
      </c>
      <c r="E93" s="90">
        <v>20000</v>
      </c>
      <c r="F93" s="90">
        <v>20000</v>
      </c>
      <c r="G93" s="90">
        <v>20000</v>
      </c>
      <c r="H93" s="90">
        <v>20000</v>
      </c>
      <c r="I93" s="84">
        <v>20000</v>
      </c>
      <c r="J93" s="84">
        <v>20000</v>
      </c>
      <c r="K93" s="84">
        <v>20000</v>
      </c>
      <c r="L93" s="84">
        <v>20000</v>
      </c>
      <c r="M93" s="84">
        <v>20000</v>
      </c>
      <c r="N93" s="84">
        <v>20000</v>
      </c>
    </row>
    <row r="94" spans="1:14" ht="16.5">
      <c r="A94" s="94"/>
      <c r="B94" s="77" t="s">
        <v>20</v>
      </c>
      <c r="C94" s="82">
        <f>ROUND(C95/C92,2)</f>
        <v>26115</v>
      </c>
      <c r="D94" s="82">
        <f t="shared" ref="D94" si="160">ROUND(D95/D92,2)</f>
        <v>26115.37</v>
      </c>
      <c r="E94" s="82">
        <f t="shared" ref="E94" si="161">ROUND(E95/E92,2)</f>
        <v>26115.37</v>
      </c>
      <c r="F94" s="82">
        <f t="shared" ref="F94" si="162">ROUND(F95/F92,2)</f>
        <v>26115.19</v>
      </c>
      <c r="G94" s="82">
        <f t="shared" ref="G94" si="163">ROUND(G95/G92,2)</f>
        <v>26115.19</v>
      </c>
      <c r="H94" s="82">
        <f t="shared" ref="H94" si="164">ROUND(H95/H92,2)</f>
        <v>26115.37</v>
      </c>
      <c r="I94" s="78">
        <f t="shared" ref="I94" si="165">ROUND(I95/I92,2)</f>
        <v>26115.37</v>
      </c>
      <c r="J94" s="78">
        <f t="shared" ref="J94" si="166">ROUND(J95/J92,2)</f>
        <v>26115.19</v>
      </c>
      <c r="K94" s="78">
        <f t="shared" ref="K94" si="167">ROUND(K95/K92,2)</f>
        <v>26115.19</v>
      </c>
      <c r="L94" s="78">
        <f t="shared" ref="L94" si="168">ROUND(L95/L92,2)</f>
        <v>26115.37</v>
      </c>
      <c r="M94" s="78">
        <f t="shared" ref="M94" si="169">ROUND(M95/M92,2)</f>
        <v>26115.37</v>
      </c>
      <c r="N94" s="78">
        <f t="shared" ref="N94" si="170">ROUND(N95/N92,2)</f>
        <v>26115</v>
      </c>
    </row>
    <row r="95" spans="1:14" ht="16.5">
      <c r="A95" s="94"/>
      <c r="B95" s="77" t="s">
        <v>21</v>
      </c>
      <c r="C95" s="81">
        <f t="shared" ref="C95:N95" si="171">C93*C91</f>
        <v>1789400</v>
      </c>
      <c r="D95" s="81">
        <f t="shared" si="171"/>
        <v>1670600</v>
      </c>
      <c r="E95" s="81">
        <f t="shared" si="171"/>
        <v>1670600</v>
      </c>
      <c r="F95" s="81">
        <f t="shared" si="171"/>
        <v>1777400</v>
      </c>
      <c r="G95" s="81">
        <f t="shared" si="171"/>
        <v>1777400</v>
      </c>
      <c r="H95" s="81">
        <f t="shared" si="171"/>
        <v>1670600</v>
      </c>
      <c r="I95" s="77">
        <f t="shared" si="171"/>
        <v>1670600</v>
      </c>
      <c r="J95" s="77">
        <f t="shared" si="171"/>
        <v>1777400</v>
      </c>
      <c r="K95" s="77">
        <f t="shared" si="171"/>
        <v>1777400</v>
      </c>
      <c r="L95" s="77">
        <f t="shared" si="171"/>
        <v>1670600</v>
      </c>
      <c r="M95" s="77">
        <f t="shared" si="171"/>
        <v>1670600</v>
      </c>
      <c r="N95" s="77">
        <f t="shared" si="171"/>
        <v>1789400</v>
      </c>
    </row>
    <row r="96" spans="1:14" ht="15">
      <c r="A96" s="93" t="s">
        <v>36</v>
      </c>
      <c r="B96" s="76" t="s">
        <v>16</v>
      </c>
      <c r="C96" s="79">
        <v>304</v>
      </c>
      <c r="D96" s="79">
        <v>303</v>
      </c>
      <c r="E96" s="79">
        <v>302</v>
      </c>
      <c r="F96" s="79">
        <v>301</v>
      </c>
      <c r="G96" s="79">
        <v>304</v>
      </c>
      <c r="H96" s="79">
        <v>303</v>
      </c>
      <c r="I96" s="76">
        <v>302</v>
      </c>
      <c r="J96" s="76">
        <v>301</v>
      </c>
      <c r="K96" s="76">
        <v>304</v>
      </c>
      <c r="L96" s="76">
        <v>303</v>
      </c>
      <c r="M96" s="76">
        <v>302</v>
      </c>
      <c r="N96" s="76">
        <v>301</v>
      </c>
    </row>
    <row r="97" spans="1:14" ht="16.5">
      <c r="A97" s="94"/>
      <c r="B97" s="77" t="s">
        <v>17</v>
      </c>
      <c r="C97" s="81">
        <f>VLOOKUP(C96,测绘A1!$A$172:$G$265,2,0)</f>
        <v>89.47</v>
      </c>
      <c r="D97" s="81">
        <f>VLOOKUP(D96,测绘A1!$A$172:$G$265,2,0)</f>
        <v>83.53</v>
      </c>
      <c r="E97" s="81">
        <f>VLOOKUP(E96,测绘A1!$A$172:$G$265,2,0)</f>
        <v>83.53</v>
      </c>
      <c r="F97" s="81">
        <f>VLOOKUP(F96,测绘A1!$A$172:$G$265,2,0)</f>
        <v>88.87</v>
      </c>
      <c r="G97" s="81">
        <f>VLOOKUP(G96,测绘A1!$A$93:$G$171,2,0)</f>
        <v>88.87</v>
      </c>
      <c r="H97" s="81">
        <f>VLOOKUP(H96,测绘A1!$A$93:$G$171,2,0)</f>
        <v>83.53</v>
      </c>
      <c r="I97" s="77">
        <f>VLOOKUP(I96,测绘A1!$A$93:$G$171,2,0)</f>
        <v>83.53</v>
      </c>
      <c r="J97" s="77">
        <f>VLOOKUP(J96,测绘A1!$A$93:$G$171,2,0)</f>
        <v>88.87</v>
      </c>
      <c r="K97" s="77">
        <f>VLOOKUP(K96,测绘A1!$A$6:$G$92,2,0)</f>
        <v>88.87</v>
      </c>
      <c r="L97" s="77">
        <f>VLOOKUP(L96,测绘A1!$A$6:$G$92,2,0)</f>
        <v>83.53</v>
      </c>
      <c r="M97" s="77">
        <f>VLOOKUP(M96,测绘A1!$A$6:$G$92,2,0)</f>
        <v>83.53</v>
      </c>
      <c r="N97" s="77">
        <f>VLOOKUP(N96,测绘A1!$A$6:$G$92,2,0)</f>
        <v>89.47</v>
      </c>
    </row>
    <row r="98" spans="1:14" ht="16.5">
      <c r="A98" s="94"/>
      <c r="B98" s="77" t="s">
        <v>18</v>
      </c>
      <c r="C98" s="81">
        <f>VLOOKUP(C96,测绘A1!$A$172:$G$265,3,0)</f>
        <v>68.52</v>
      </c>
      <c r="D98" s="81">
        <f>VLOOKUP(D96,测绘A1!$A$172:$G$265,3,0)</f>
        <v>63.97</v>
      </c>
      <c r="E98" s="81">
        <f>VLOOKUP(E96,测绘A1!$A$172:$G$265,3,0)</f>
        <v>63.97</v>
      </c>
      <c r="F98" s="81">
        <f>VLOOKUP(F96,测绘A1!$A$172:$G$265,3,0)</f>
        <v>68.06</v>
      </c>
      <c r="G98" s="81">
        <f>VLOOKUP(G96,测绘A1!$A$93:$G$171,3,0)</f>
        <v>68.06</v>
      </c>
      <c r="H98" s="81">
        <f>VLOOKUP(H96,测绘A1!$A$93:$G$171,3,0)</f>
        <v>63.97</v>
      </c>
      <c r="I98" s="77">
        <f>VLOOKUP(I96,测绘A1!$A$93:$G$171,3,0)</f>
        <v>63.97</v>
      </c>
      <c r="J98" s="77">
        <f>VLOOKUP(J96,测绘A1!$A$93:$G$171,3,0)</f>
        <v>68.06</v>
      </c>
      <c r="K98" s="77">
        <f>VLOOKUP(K96,测绘A1!$A$6:$G$92,3,0)</f>
        <v>68.06</v>
      </c>
      <c r="L98" s="77">
        <f>VLOOKUP(L96,测绘A1!$A$6:$G$92,3,0)</f>
        <v>63.97</v>
      </c>
      <c r="M98" s="77">
        <f>VLOOKUP(M96,测绘A1!$A$6:$G$92,3,0)</f>
        <v>63.97</v>
      </c>
      <c r="N98" s="77">
        <f>VLOOKUP(N96,测绘A1!$A$6:$G$92,3,0)</f>
        <v>68.52</v>
      </c>
    </row>
    <row r="99" spans="1:14" ht="16.5">
      <c r="A99" s="94"/>
      <c r="B99" s="77" t="s">
        <v>19</v>
      </c>
      <c r="C99" s="90">
        <v>20000</v>
      </c>
      <c r="D99" s="90">
        <v>20000</v>
      </c>
      <c r="E99" s="90">
        <v>20000</v>
      </c>
      <c r="F99" s="90">
        <v>20000</v>
      </c>
      <c r="G99" s="90">
        <v>20000</v>
      </c>
      <c r="H99" s="90">
        <v>20000</v>
      </c>
      <c r="I99" s="84">
        <v>20000</v>
      </c>
      <c r="J99" s="84">
        <v>20000</v>
      </c>
      <c r="K99" s="84">
        <v>20000</v>
      </c>
      <c r="L99" s="84">
        <v>20000</v>
      </c>
      <c r="M99" s="84">
        <v>20000</v>
      </c>
      <c r="N99" s="84">
        <v>20000</v>
      </c>
    </row>
    <row r="100" spans="1:14" ht="16.5">
      <c r="A100" s="94"/>
      <c r="B100" s="77" t="s">
        <v>20</v>
      </c>
      <c r="C100" s="82">
        <f>ROUND(C101/C98,2)</f>
        <v>26115</v>
      </c>
      <c r="D100" s="82">
        <f t="shared" ref="D100" si="172">ROUND(D101/D98,2)</f>
        <v>26115.37</v>
      </c>
      <c r="E100" s="82">
        <f t="shared" ref="E100" si="173">ROUND(E101/E98,2)</f>
        <v>26115.37</v>
      </c>
      <c r="F100" s="82">
        <f t="shared" ref="F100" si="174">ROUND(F101/F98,2)</f>
        <v>26115.19</v>
      </c>
      <c r="G100" s="82">
        <f t="shared" ref="G100" si="175">ROUND(G101/G98,2)</f>
        <v>26115.19</v>
      </c>
      <c r="H100" s="82">
        <f t="shared" ref="H100" si="176">ROUND(H101/H98,2)</f>
        <v>26115.37</v>
      </c>
      <c r="I100" s="78">
        <f t="shared" ref="I100" si="177">ROUND(I101/I98,2)</f>
        <v>26115.37</v>
      </c>
      <c r="J100" s="78">
        <f t="shared" ref="J100" si="178">ROUND(J101/J98,2)</f>
        <v>26115.19</v>
      </c>
      <c r="K100" s="78">
        <f t="shared" ref="K100" si="179">ROUND(K101/K98,2)</f>
        <v>26115.19</v>
      </c>
      <c r="L100" s="78">
        <f t="shared" ref="L100" si="180">ROUND(L101/L98,2)</f>
        <v>26115.37</v>
      </c>
      <c r="M100" s="78">
        <f t="shared" ref="M100" si="181">ROUND(M101/M98,2)</f>
        <v>26115.37</v>
      </c>
      <c r="N100" s="78">
        <f t="shared" ref="N100" si="182">ROUND(N101/N98,2)</f>
        <v>26115</v>
      </c>
    </row>
    <row r="101" spans="1:14" ht="16.5">
      <c r="A101" s="94"/>
      <c r="B101" s="77" t="s">
        <v>21</v>
      </c>
      <c r="C101" s="81">
        <f t="shared" ref="C101:N101" si="183">C99*C97</f>
        <v>1789400</v>
      </c>
      <c r="D101" s="81">
        <f t="shared" si="183"/>
        <v>1670600</v>
      </c>
      <c r="E101" s="81">
        <f t="shared" si="183"/>
        <v>1670600</v>
      </c>
      <c r="F101" s="81">
        <f t="shared" si="183"/>
        <v>1777400</v>
      </c>
      <c r="G101" s="81">
        <f t="shared" si="183"/>
        <v>1777400</v>
      </c>
      <c r="H101" s="81">
        <f t="shared" si="183"/>
        <v>1670600</v>
      </c>
      <c r="I101" s="77">
        <f t="shared" si="183"/>
        <v>1670600</v>
      </c>
      <c r="J101" s="77">
        <f t="shared" si="183"/>
        <v>1777400</v>
      </c>
      <c r="K101" s="77">
        <f t="shared" si="183"/>
        <v>1777400</v>
      </c>
      <c r="L101" s="77">
        <f t="shared" si="183"/>
        <v>1670600</v>
      </c>
      <c r="M101" s="77">
        <f t="shared" si="183"/>
        <v>1670600</v>
      </c>
      <c r="N101" s="77">
        <f t="shared" si="183"/>
        <v>1789400</v>
      </c>
    </row>
    <row r="102" spans="1:14" ht="15">
      <c r="A102" s="93" t="s">
        <v>37</v>
      </c>
      <c r="B102" s="76" t="s">
        <v>16</v>
      </c>
      <c r="C102" s="79">
        <v>204</v>
      </c>
      <c r="D102" s="79">
        <v>203</v>
      </c>
      <c r="E102" s="79">
        <v>202</v>
      </c>
      <c r="F102" s="79">
        <v>201</v>
      </c>
      <c r="G102" s="79">
        <v>204</v>
      </c>
      <c r="H102" s="79">
        <v>203</v>
      </c>
      <c r="I102" s="76">
        <v>202</v>
      </c>
      <c r="J102" s="76">
        <v>201</v>
      </c>
      <c r="K102" s="76">
        <v>204</v>
      </c>
      <c r="L102" s="76">
        <v>203</v>
      </c>
      <c r="M102" s="76">
        <v>202</v>
      </c>
      <c r="N102" s="76">
        <v>201</v>
      </c>
    </row>
    <row r="103" spans="1:14" ht="16.5">
      <c r="A103" s="94"/>
      <c r="B103" s="77" t="s">
        <v>17</v>
      </c>
      <c r="C103" s="81">
        <f>VLOOKUP(C102,测绘A1!$A$172:$G$265,2,0)</f>
        <v>89.39</v>
      </c>
      <c r="D103" s="81">
        <f>VLOOKUP(D102,测绘A1!$A$172:$G$265,2,0)</f>
        <v>83.53</v>
      </c>
      <c r="E103" s="81">
        <f>VLOOKUP(E102,测绘A1!$A$172:$G$265,2,0)</f>
        <v>83.53</v>
      </c>
      <c r="F103" s="81">
        <f>VLOOKUP(F102,测绘A1!$A$172:$G$265,2,0)</f>
        <v>88.8</v>
      </c>
      <c r="G103" s="81">
        <f>VLOOKUP(G102,测绘A1!$A$93:$G$171,2,0)</f>
        <v>88.8</v>
      </c>
      <c r="H103" s="81">
        <f>VLOOKUP(H102,测绘A1!$A$93:$G$171,2,0)</f>
        <v>83.53</v>
      </c>
      <c r="I103" s="77">
        <f>VLOOKUP(I102,测绘A1!$A$93:$G$171,2,0)</f>
        <v>83.53</v>
      </c>
      <c r="J103" s="77">
        <f>VLOOKUP(J102,测绘A1!$A$93:$G$171,2,0)</f>
        <v>88.8</v>
      </c>
      <c r="K103" s="77">
        <f>VLOOKUP(K102,测绘A1!$A$6:$G$92,2,0)</f>
        <v>88.8</v>
      </c>
      <c r="L103" s="77">
        <f>VLOOKUP(L102,测绘A1!$A$6:$G$92,2,0)</f>
        <v>83.53</v>
      </c>
      <c r="M103" s="77">
        <f>VLOOKUP(M102,测绘A1!$A$6:$G$92,2,0)</f>
        <v>83.53</v>
      </c>
      <c r="N103" s="77">
        <f>VLOOKUP(N102,测绘A1!$A$6:$G$92,2,0)</f>
        <v>89.39</v>
      </c>
    </row>
    <row r="104" spans="1:14" ht="16.5">
      <c r="A104" s="94"/>
      <c r="B104" s="77" t="s">
        <v>18</v>
      </c>
      <c r="C104" s="81">
        <f>VLOOKUP(C102,测绘A1!$A$172:$G$265,3,0)</f>
        <v>68.459999999999994</v>
      </c>
      <c r="D104" s="81">
        <f>VLOOKUP(D102,测绘A1!$A$172:$G$265,3,0)</f>
        <v>63.97</v>
      </c>
      <c r="E104" s="81">
        <f>VLOOKUP(E102,测绘A1!$A$172:$G$265,3,0)</f>
        <v>63.97</v>
      </c>
      <c r="F104" s="81">
        <f>VLOOKUP(F102,测绘A1!$A$172:$G$265,3,0)</f>
        <v>68.010000000000005</v>
      </c>
      <c r="G104" s="81">
        <f>VLOOKUP(G102,测绘A1!$A$93:$G$171,3,0)</f>
        <v>68.010000000000005</v>
      </c>
      <c r="H104" s="81">
        <f>VLOOKUP(H102,测绘A1!$A$93:$G$171,3,0)</f>
        <v>63.97</v>
      </c>
      <c r="I104" s="77">
        <f>VLOOKUP(I102,测绘A1!$A$93:$G$171,3,0)</f>
        <v>63.97</v>
      </c>
      <c r="J104" s="77">
        <f>VLOOKUP(J102,测绘A1!$A$93:$G$171,3,0)</f>
        <v>68.010000000000005</v>
      </c>
      <c r="K104" s="77">
        <f>VLOOKUP(K102,测绘A1!$A$6:$G$92,3,0)</f>
        <v>68.010000000000005</v>
      </c>
      <c r="L104" s="77">
        <f>VLOOKUP(L102,测绘A1!$A$6:$G$92,3,0)</f>
        <v>63.97</v>
      </c>
      <c r="M104" s="77">
        <f>VLOOKUP(M102,测绘A1!$A$6:$G$92,3,0)</f>
        <v>63.97</v>
      </c>
      <c r="N104" s="77">
        <f>VLOOKUP(N102,测绘A1!$A$6:$G$92,3,0)</f>
        <v>68.459999999999994</v>
      </c>
    </row>
    <row r="105" spans="1:14" ht="16.5">
      <c r="A105" s="94"/>
      <c r="B105" s="77" t="s">
        <v>19</v>
      </c>
      <c r="C105" s="90">
        <v>20000</v>
      </c>
      <c r="D105" s="90">
        <v>20000</v>
      </c>
      <c r="E105" s="90">
        <v>20000</v>
      </c>
      <c r="F105" s="90">
        <v>20000</v>
      </c>
      <c r="G105" s="90">
        <v>20000</v>
      </c>
      <c r="H105" s="90">
        <v>20000</v>
      </c>
      <c r="I105" s="84">
        <v>20000</v>
      </c>
      <c r="J105" s="84">
        <v>20000</v>
      </c>
      <c r="K105" s="84">
        <v>20000</v>
      </c>
      <c r="L105" s="84">
        <v>20000</v>
      </c>
      <c r="M105" s="84">
        <v>20000</v>
      </c>
      <c r="N105" s="84">
        <v>20000</v>
      </c>
    </row>
    <row r="106" spans="1:14" ht="16.5">
      <c r="A106" s="94"/>
      <c r="B106" s="77" t="s">
        <v>20</v>
      </c>
      <c r="C106" s="82">
        <f>ROUND(C107/C104,2)</f>
        <v>26114.52</v>
      </c>
      <c r="D106" s="82">
        <f t="shared" ref="D106" si="184">ROUND(D107/D104,2)</f>
        <v>26115.37</v>
      </c>
      <c r="E106" s="82">
        <f t="shared" ref="E106" si="185">ROUND(E107/E104,2)</f>
        <v>26115.37</v>
      </c>
      <c r="F106" s="82">
        <f t="shared" ref="F106" si="186">ROUND(F107/F104,2)</f>
        <v>26113.81</v>
      </c>
      <c r="G106" s="82">
        <f t="shared" ref="G106" si="187">ROUND(G107/G104,2)</f>
        <v>26113.81</v>
      </c>
      <c r="H106" s="82">
        <f t="shared" ref="H106" si="188">ROUND(H107/H104,2)</f>
        <v>26115.37</v>
      </c>
      <c r="I106" s="78">
        <f t="shared" ref="I106" si="189">ROUND(I107/I104,2)</f>
        <v>26115.37</v>
      </c>
      <c r="J106" s="78">
        <f t="shared" ref="J106" si="190">ROUND(J107/J104,2)</f>
        <v>26113.81</v>
      </c>
      <c r="K106" s="78">
        <f t="shared" ref="K106" si="191">ROUND(K107/K104,2)</f>
        <v>26113.81</v>
      </c>
      <c r="L106" s="78">
        <f t="shared" ref="L106" si="192">ROUND(L107/L104,2)</f>
        <v>26115.37</v>
      </c>
      <c r="M106" s="78">
        <f t="shared" ref="M106" si="193">ROUND(M107/M104,2)</f>
        <v>26115.37</v>
      </c>
      <c r="N106" s="78">
        <f t="shared" ref="N106" si="194">ROUND(N107/N104,2)</f>
        <v>26114.52</v>
      </c>
    </row>
    <row r="107" spans="1:14" ht="16.5">
      <c r="A107" s="94"/>
      <c r="B107" s="77" t="s">
        <v>21</v>
      </c>
      <c r="C107" s="81">
        <f t="shared" ref="C107:N107" si="195">C105*C103</f>
        <v>1787800</v>
      </c>
      <c r="D107" s="81">
        <f t="shared" si="195"/>
        <v>1670600</v>
      </c>
      <c r="E107" s="81">
        <f t="shared" si="195"/>
        <v>1670600</v>
      </c>
      <c r="F107" s="81">
        <f t="shared" si="195"/>
        <v>1776000</v>
      </c>
      <c r="G107" s="81">
        <f t="shared" si="195"/>
        <v>1776000</v>
      </c>
      <c r="H107" s="81">
        <f t="shared" si="195"/>
        <v>1670600</v>
      </c>
      <c r="I107" s="77">
        <f t="shared" si="195"/>
        <v>1670600</v>
      </c>
      <c r="J107" s="77">
        <f t="shared" si="195"/>
        <v>1776000</v>
      </c>
      <c r="K107" s="77">
        <f t="shared" si="195"/>
        <v>1776000</v>
      </c>
      <c r="L107" s="77">
        <f t="shared" si="195"/>
        <v>1670600</v>
      </c>
      <c r="M107" s="77">
        <f t="shared" si="195"/>
        <v>1670600</v>
      </c>
      <c r="N107" s="77">
        <f t="shared" si="195"/>
        <v>1787800</v>
      </c>
    </row>
    <row r="108" spans="1:14" ht="16.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</row>
    <row r="109" spans="1:14" ht="18">
      <c r="A109" s="93" t="s">
        <v>0</v>
      </c>
      <c r="B109" s="80" t="s">
        <v>1</v>
      </c>
      <c r="C109" s="99" t="s">
        <v>2</v>
      </c>
      <c r="D109" s="99"/>
      <c r="E109" s="99"/>
      <c r="F109" s="99"/>
      <c r="G109" s="99" t="s">
        <v>3</v>
      </c>
      <c r="H109" s="99"/>
      <c r="I109" s="99"/>
      <c r="J109" s="99"/>
      <c r="K109" s="99" t="s">
        <v>4</v>
      </c>
      <c r="L109" s="99"/>
      <c r="M109" s="99"/>
      <c r="N109" s="99"/>
    </row>
    <row r="110" spans="1:14" ht="18">
      <c r="A110" s="93"/>
      <c r="B110" s="80" t="s">
        <v>5</v>
      </c>
      <c r="C110" s="79" t="s">
        <v>6</v>
      </c>
      <c r="D110" s="79" t="s">
        <v>6</v>
      </c>
      <c r="E110" s="79" t="s">
        <v>38</v>
      </c>
      <c r="F110" s="79" t="s">
        <v>6</v>
      </c>
      <c r="G110" s="79" t="s">
        <v>6</v>
      </c>
      <c r="H110" s="79" t="s">
        <v>38</v>
      </c>
      <c r="I110" s="80" t="s">
        <v>6</v>
      </c>
      <c r="J110" s="80" t="s">
        <v>6</v>
      </c>
      <c r="K110" s="80" t="s">
        <v>6</v>
      </c>
      <c r="L110" s="80" t="s">
        <v>6</v>
      </c>
      <c r="M110" s="80" t="s">
        <v>38</v>
      </c>
      <c r="N110" s="80" t="s">
        <v>6</v>
      </c>
    </row>
    <row r="111" spans="1:14" ht="18">
      <c r="A111" s="93"/>
      <c r="B111" s="80" t="s">
        <v>7</v>
      </c>
      <c r="C111" s="79" t="s">
        <v>8</v>
      </c>
      <c r="D111" s="79" t="s">
        <v>9</v>
      </c>
      <c r="E111" s="79" t="s">
        <v>39</v>
      </c>
      <c r="F111" s="79" t="s">
        <v>11</v>
      </c>
      <c r="G111" s="79" t="s">
        <v>8</v>
      </c>
      <c r="H111" s="79" t="s">
        <v>40</v>
      </c>
      <c r="I111" s="80" t="s">
        <v>10</v>
      </c>
      <c r="J111" s="80" t="s">
        <v>11</v>
      </c>
      <c r="K111" s="80" t="s">
        <v>8</v>
      </c>
      <c r="L111" s="80" t="s">
        <v>9</v>
      </c>
      <c r="M111" s="80" t="s">
        <v>39</v>
      </c>
      <c r="N111" s="80" t="s">
        <v>11</v>
      </c>
    </row>
    <row r="112" spans="1:14" ht="18">
      <c r="A112" s="93"/>
      <c r="B112" s="80" t="s">
        <v>12</v>
      </c>
      <c r="C112" s="79" t="s">
        <v>13</v>
      </c>
      <c r="D112" s="79" t="s">
        <v>14</v>
      </c>
      <c r="E112" s="79" t="s">
        <v>14</v>
      </c>
      <c r="F112" s="79" t="s">
        <v>13</v>
      </c>
      <c r="G112" s="79" t="s">
        <v>13</v>
      </c>
      <c r="H112" s="79" t="s">
        <v>14</v>
      </c>
      <c r="I112" s="76" t="s">
        <v>14</v>
      </c>
      <c r="J112" s="76" t="s">
        <v>13</v>
      </c>
      <c r="K112" s="76" t="s">
        <v>13</v>
      </c>
      <c r="L112" s="76" t="s">
        <v>14</v>
      </c>
      <c r="M112" s="76" t="s">
        <v>14</v>
      </c>
      <c r="N112" s="76" t="s">
        <v>13</v>
      </c>
    </row>
    <row r="113" spans="1:15" ht="15">
      <c r="A113" s="93" t="s">
        <v>41</v>
      </c>
      <c r="B113" s="76" t="s">
        <v>16</v>
      </c>
      <c r="C113" s="79">
        <v>104</v>
      </c>
      <c r="D113" s="79">
        <v>103</v>
      </c>
      <c r="E113" s="79">
        <v>102</v>
      </c>
      <c r="F113" s="79">
        <v>101</v>
      </c>
      <c r="G113" s="79">
        <v>104</v>
      </c>
      <c r="H113" s="79">
        <v>103</v>
      </c>
      <c r="I113" s="76">
        <v>102</v>
      </c>
      <c r="J113" s="76">
        <v>101</v>
      </c>
      <c r="K113" s="76">
        <v>104</v>
      </c>
      <c r="L113" s="76">
        <v>103</v>
      </c>
      <c r="M113" s="76">
        <v>102</v>
      </c>
      <c r="N113" s="76">
        <v>101</v>
      </c>
    </row>
    <row r="114" spans="1:15" ht="16.5">
      <c r="A114" s="94"/>
      <c r="B114" s="77" t="s">
        <v>17</v>
      </c>
      <c r="C114" s="81">
        <f>VLOOKUP(C113,测绘A1!$A$172:$G$265,2,0)</f>
        <v>89.39</v>
      </c>
      <c r="D114" s="81">
        <f>VLOOKUP(D113,测绘A1!$A$172:$G$265,2,0)</f>
        <v>83.53</v>
      </c>
      <c r="E114" s="81">
        <f>VLOOKUP(E113,测绘A1!$A$172:$G$265,2,0)</f>
        <v>66.42</v>
      </c>
      <c r="F114" s="81">
        <f>VLOOKUP(F113,测绘A1!$A$172:$G$265,2,0)</f>
        <v>88.8</v>
      </c>
      <c r="G114" s="81">
        <f>VLOOKUP(G113,测绘A1!$A$93:$G$171,2,0)</f>
        <v>88.8</v>
      </c>
      <c r="H114" s="81">
        <f>VLOOKUP(H113,测绘A1!$A$93:$G$171,2,0)</f>
        <v>66.42</v>
      </c>
      <c r="I114" s="77">
        <f>VLOOKUP(I113,测绘A1!$A$93:$G$171,2,0)</f>
        <v>83.53</v>
      </c>
      <c r="J114" s="77">
        <f>VLOOKUP(J113,测绘A1!$A$93:$G$171,2,0)</f>
        <v>88.8</v>
      </c>
      <c r="K114" s="77">
        <f>VLOOKUP(K113,测绘A1!$A$6:$G$92,2,0)</f>
        <v>88.8</v>
      </c>
      <c r="L114" s="77">
        <f>VLOOKUP(L113,测绘A1!$A$6:$G$92,2,0)</f>
        <v>83.53</v>
      </c>
      <c r="M114" s="77">
        <f>VLOOKUP(M113,测绘A1!$A$6:$G$92,2,0)</f>
        <v>66.42</v>
      </c>
      <c r="N114" s="77">
        <f>VLOOKUP(N113,测绘A1!$A$6:$G$92,2,0)</f>
        <v>89.39</v>
      </c>
    </row>
    <row r="115" spans="1:15" ht="16.5">
      <c r="A115" s="94"/>
      <c r="B115" s="77" t="s">
        <v>18</v>
      </c>
      <c r="C115" s="81">
        <f>VLOOKUP(C113,测绘A1!$A$172:$G$265,3,0)</f>
        <v>68.459999999999994</v>
      </c>
      <c r="D115" s="81">
        <f>VLOOKUP(D113,测绘A1!$A$172:$G$265,3,0)</f>
        <v>63.97</v>
      </c>
      <c r="E115" s="81">
        <f>VLOOKUP(E113,测绘A1!$A$172:$G$265,3,0)</f>
        <v>50.87</v>
      </c>
      <c r="F115" s="81">
        <f>VLOOKUP(F113,测绘A1!$A$172:$G$265,3,0)</f>
        <v>68.010000000000005</v>
      </c>
      <c r="G115" s="81">
        <f>VLOOKUP(G113,测绘A1!$A$93:$G$171,3,0)</f>
        <v>68.010000000000005</v>
      </c>
      <c r="H115" s="81">
        <f>VLOOKUP(H113,测绘A1!$A$93:$G$171,3,0)</f>
        <v>50.87</v>
      </c>
      <c r="I115" s="77">
        <f>VLOOKUP(I113,测绘A1!$A$93:$G$171,3,0)</f>
        <v>63.97</v>
      </c>
      <c r="J115" s="77">
        <f>VLOOKUP(J113,测绘A1!$A$93:$G$171,3,0)</f>
        <v>68.010000000000005</v>
      </c>
      <c r="K115" s="77">
        <f>VLOOKUP(K113,测绘A1!$A$6:$G$92,3,0)</f>
        <v>68.010000000000005</v>
      </c>
      <c r="L115" s="77">
        <f>VLOOKUP(L113,测绘A1!$A$6:$G$92,3,0)</f>
        <v>63.97</v>
      </c>
      <c r="M115" s="77">
        <f>VLOOKUP(M113,测绘A1!$A$6:$G$92,3,0)</f>
        <v>50.87</v>
      </c>
      <c r="N115" s="77">
        <f>VLOOKUP(N113,测绘A1!$A$6:$G$92,3,0)</f>
        <v>68.459999999999994</v>
      </c>
    </row>
    <row r="116" spans="1:15" ht="16.5">
      <c r="A116" s="94"/>
      <c r="B116" s="77" t="s">
        <v>19</v>
      </c>
      <c r="C116" s="90">
        <v>20000</v>
      </c>
      <c r="D116" s="90">
        <v>20000</v>
      </c>
      <c r="E116" s="90">
        <v>20000</v>
      </c>
      <c r="F116" s="90">
        <v>20000</v>
      </c>
      <c r="G116" s="90">
        <v>20000</v>
      </c>
      <c r="H116" s="90">
        <v>20000</v>
      </c>
      <c r="I116" s="84">
        <v>20000</v>
      </c>
      <c r="J116" s="84">
        <v>20000</v>
      </c>
      <c r="K116" s="84">
        <v>20000</v>
      </c>
      <c r="L116" s="84">
        <v>20000</v>
      </c>
      <c r="M116" s="84">
        <v>20000</v>
      </c>
      <c r="N116" s="84">
        <v>20000</v>
      </c>
    </row>
    <row r="117" spans="1:15" ht="16.5">
      <c r="A117" s="94"/>
      <c r="B117" s="77" t="s">
        <v>20</v>
      </c>
      <c r="C117" s="82">
        <f>ROUND(C118/C115,2)</f>
        <v>26114.52</v>
      </c>
      <c r="D117" s="82">
        <f t="shared" ref="D117:N117" si="196">ROUND(D118/D115,2)</f>
        <v>26115.37</v>
      </c>
      <c r="E117" s="82">
        <f t="shared" si="196"/>
        <v>26113.62</v>
      </c>
      <c r="F117" s="82">
        <f t="shared" si="196"/>
        <v>26113.81</v>
      </c>
      <c r="G117" s="82">
        <f t="shared" si="196"/>
        <v>26113.81</v>
      </c>
      <c r="H117" s="82">
        <f t="shared" si="196"/>
        <v>26113.62</v>
      </c>
      <c r="I117" s="78">
        <f t="shared" si="196"/>
        <v>26115.37</v>
      </c>
      <c r="J117" s="78">
        <f t="shared" si="196"/>
        <v>26113.81</v>
      </c>
      <c r="K117" s="78">
        <f t="shared" si="196"/>
        <v>26113.81</v>
      </c>
      <c r="L117" s="78">
        <f t="shared" si="196"/>
        <v>26115.37</v>
      </c>
      <c r="M117" s="78">
        <f t="shared" si="196"/>
        <v>26113.62</v>
      </c>
      <c r="N117" s="78">
        <f t="shared" si="196"/>
        <v>26114.52</v>
      </c>
    </row>
    <row r="118" spans="1:15" ht="16.5">
      <c r="A118" s="94"/>
      <c r="B118" s="77" t="s">
        <v>21</v>
      </c>
      <c r="C118" s="81">
        <f t="shared" ref="C118:N118" si="197">C116*C114</f>
        <v>1787800</v>
      </c>
      <c r="D118" s="81">
        <f t="shared" si="197"/>
        <v>1670600</v>
      </c>
      <c r="E118" s="81">
        <f t="shared" si="197"/>
        <v>1328400</v>
      </c>
      <c r="F118" s="81">
        <f t="shared" si="197"/>
        <v>1776000</v>
      </c>
      <c r="G118" s="81">
        <f t="shared" si="197"/>
        <v>1776000</v>
      </c>
      <c r="H118" s="81">
        <f t="shared" si="197"/>
        <v>1328400</v>
      </c>
      <c r="I118" s="77">
        <f t="shared" si="197"/>
        <v>1670600</v>
      </c>
      <c r="J118" s="77">
        <f t="shared" si="197"/>
        <v>1776000</v>
      </c>
      <c r="K118" s="77">
        <f t="shared" si="197"/>
        <v>1776000</v>
      </c>
      <c r="L118" s="77">
        <f t="shared" si="197"/>
        <v>1670600</v>
      </c>
      <c r="M118" s="77">
        <f t="shared" si="197"/>
        <v>1328400</v>
      </c>
      <c r="N118" s="77">
        <f t="shared" si="197"/>
        <v>1787800</v>
      </c>
    </row>
    <row r="119" spans="1:15" ht="16.5">
      <c r="B119" s="92"/>
      <c r="C119" s="92"/>
      <c r="D119" s="92"/>
      <c r="E119" s="92"/>
      <c r="F119" s="92"/>
    </row>
    <row r="120" spans="1:15">
      <c r="K120" s="97"/>
      <c r="L120" s="98"/>
      <c r="M120" s="98"/>
      <c r="N120" s="98"/>
    </row>
    <row r="123" spans="1:15">
      <c r="O123" s="88"/>
    </row>
  </sheetData>
  <mergeCells count="29">
    <mergeCell ref="A1:N1"/>
    <mergeCell ref="C2:F2"/>
    <mergeCell ref="G2:J2"/>
    <mergeCell ref="K2:N2"/>
    <mergeCell ref="C109:F109"/>
    <mergeCell ref="G109:J109"/>
    <mergeCell ref="K109:N109"/>
    <mergeCell ref="A2:A5"/>
    <mergeCell ref="A6:A11"/>
    <mergeCell ref="A12:A17"/>
    <mergeCell ref="A18:A23"/>
    <mergeCell ref="A24:A29"/>
    <mergeCell ref="A30:A35"/>
    <mergeCell ref="A36:A41"/>
    <mergeCell ref="A42:A47"/>
    <mergeCell ref="A48:A53"/>
    <mergeCell ref="A113:A118"/>
    <mergeCell ref="G6:J17"/>
    <mergeCell ref="K120:N120"/>
    <mergeCell ref="A84:A89"/>
    <mergeCell ref="A90:A95"/>
    <mergeCell ref="A96:A101"/>
    <mergeCell ref="A102:A107"/>
    <mergeCell ref="A109:A112"/>
    <mergeCell ref="A54:A59"/>
    <mergeCell ref="A60:A65"/>
    <mergeCell ref="A66:A71"/>
    <mergeCell ref="A72:A77"/>
    <mergeCell ref="A78:A83"/>
  </mergeCells>
  <phoneticPr fontId="21" type="noConversion"/>
  <pageMargins left="0.7" right="0.7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7"/>
  <sheetViews>
    <sheetView topLeftCell="A23" workbookViewId="0">
      <selection activeCell="A43" sqref="A43:E179"/>
    </sheetView>
  </sheetViews>
  <sheetFormatPr defaultColWidth="9" defaultRowHeight="13.5"/>
  <cols>
    <col min="9" max="9" width="10.5" customWidth="1"/>
  </cols>
  <sheetData>
    <row r="1" spans="1:9" ht="20.25">
      <c r="A1" s="59" t="s">
        <v>46</v>
      </c>
      <c r="B1" s="59"/>
      <c r="C1" s="59"/>
      <c r="D1" s="59"/>
      <c r="E1" s="59"/>
      <c r="F1" s="59"/>
      <c r="G1" s="59"/>
    </row>
    <row r="2" spans="1:9">
      <c r="A2" s="60" t="s">
        <v>65</v>
      </c>
      <c r="B2" s="60"/>
      <c r="C2" s="60"/>
      <c r="D2" s="60"/>
      <c r="E2" s="60"/>
      <c r="F2" s="60"/>
      <c r="G2" s="60"/>
    </row>
    <row r="3" spans="1:9">
      <c r="A3" s="56" t="s">
        <v>48</v>
      </c>
      <c r="B3" s="56" t="s">
        <v>49</v>
      </c>
      <c r="C3" s="56" t="s">
        <v>50</v>
      </c>
      <c r="D3" s="56"/>
      <c r="E3" s="56"/>
      <c r="F3" s="34"/>
      <c r="G3" s="34" t="s">
        <v>51</v>
      </c>
    </row>
    <row r="4" spans="1:9" ht="13.5" customHeight="1">
      <c r="A4" s="56"/>
      <c r="B4" s="56"/>
      <c r="C4" s="57" t="s">
        <v>52</v>
      </c>
      <c r="D4" s="57" t="s">
        <v>53</v>
      </c>
      <c r="E4" s="58" t="s">
        <v>54</v>
      </c>
      <c r="F4" s="35"/>
      <c r="G4" s="34">
        <v>0.302786</v>
      </c>
    </row>
    <row r="5" spans="1:9">
      <c r="A5" s="56"/>
      <c r="B5" s="56"/>
      <c r="C5" s="57"/>
      <c r="D5" s="57"/>
      <c r="E5" s="58"/>
      <c r="F5" s="35"/>
      <c r="G5" s="34" t="s">
        <v>55</v>
      </c>
    </row>
    <row r="6" spans="1:9">
      <c r="A6" s="34" t="s">
        <v>43</v>
      </c>
      <c r="B6" s="34"/>
      <c r="C6" s="36"/>
      <c r="D6" s="36"/>
      <c r="E6" s="34"/>
      <c r="F6" s="34"/>
      <c r="G6" s="34"/>
    </row>
    <row r="7" spans="1:9">
      <c r="A7" s="37">
        <v>101</v>
      </c>
      <c r="B7" s="37">
        <v>89.19</v>
      </c>
      <c r="C7" s="38">
        <v>68.459999999999994</v>
      </c>
      <c r="D7" s="38">
        <v>4.32</v>
      </c>
      <c r="E7" s="37">
        <v>20.73</v>
      </c>
      <c r="F7" s="34"/>
      <c r="G7" s="34"/>
      <c r="I7" s="40">
        <f>B36+B73+B110+B147+B184-B183-B182-B181</f>
        <v>12366.220000000001</v>
      </c>
    </row>
    <row r="8" spans="1:9">
      <c r="A8" s="37">
        <v>102</v>
      </c>
      <c r="B8" s="37">
        <v>66.27</v>
      </c>
      <c r="C8" s="38">
        <v>50.87</v>
      </c>
      <c r="D8" s="38">
        <v>4.1100000000000003</v>
      </c>
      <c r="E8" s="37">
        <v>15.4</v>
      </c>
      <c r="F8" s="34"/>
      <c r="G8" s="34"/>
    </row>
    <row r="9" spans="1:9">
      <c r="A9" s="37">
        <v>103</v>
      </c>
      <c r="B9" s="37">
        <v>83.34</v>
      </c>
      <c r="C9" s="38">
        <v>63.97</v>
      </c>
      <c r="D9" s="38">
        <v>4.1100000000000003</v>
      </c>
      <c r="E9" s="37">
        <v>19.37</v>
      </c>
      <c r="F9" s="34"/>
      <c r="G9" s="34"/>
    </row>
    <row r="10" spans="1:9">
      <c r="A10" s="37">
        <v>104</v>
      </c>
      <c r="B10" s="37">
        <v>88.46</v>
      </c>
      <c r="C10" s="38">
        <v>67.900000000000006</v>
      </c>
      <c r="D10" s="38">
        <v>4.1100000000000003</v>
      </c>
      <c r="E10" s="37">
        <v>20.56</v>
      </c>
      <c r="F10" s="34"/>
      <c r="G10" s="34"/>
    </row>
    <row r="11" spans="1:9">
      <c r="A11" s="37">
        <v>201</v>
      </c>
      <c r="B11" s="37">
        <v>89.19</v>
      </c>
      <c r="C11" s="38">
        <v>68.459999999999994</v>
      </c>
      <c r="D11" s="38">
        <v>4.32</v>
      </c>
      <c r="E11" s="37">
        <v>20.73</v>
      </c>
      <c r="F11" s="34"/>
      <c r="G11" s="34"/>
    </row>
    <row r="12" spans="1:9">
      <c r="A12" s="37">
        <v>202</v>
      </c>
      <c r="B12" s="37">
        <v>83.34</v>
      </c>
      <c r="C12" s="38">
        <v>63.97</v>
      </c>
      <c r="D12" s="37">
        <v>4.1100000000000003</v>
      </c>
      <c r="E12" s="37">
        <v>19.37</v>
      </c>
      <c r="F12" s="34"/>
      <c r="G12" s="34"/>
    </row>
    <row r="13" spans="1:9">
      <c r="A13" s="37">
        <v>203</v>
      </c>
      <c r="B13" s="37">
        <v>83.34</v>
      </c>
      <c r="C13" s="38">
        <v>63.97</v>
      </c>
      <c r="D13" s="38">
        <v>4.1100000000000003</v>
      </c>
      <c r="E13" s="37">
        <v>19.37</v>
      </c>
      <c r="F13" s="34"/>
      <c r="G13" s="34"/>
    </row>
    <row r="14" spans="1:9">
      <c r="A14" s="37">
        <v>204</v>
      </c>
      <c r="B14" s="37">
        <v>88.46</v>
      </c>
      <c r="C14" s="38">
        <v>67.900000000000006</v>
      </c>
      <c r="D14" s="38">
        <v>4.1100000000000003</v>
      </c>
      <c r="E14" s="37">
        <v>20.56</v>
      </c>
      <c r="F14" s="34"/>
      <c r="G14" s="34"/>
    </row>
    <row r="15" spans="1:9">
      <c r="A15" s="37">
        <v>301</v>
      </c>
      <c r="B15" s="37">
        <v>89.27</v>
      </c>
      <c r="C15" s="38">
        <v>68.52</v>
      </c>
      <c r="D15" s="38">
        <v>4.32</v>
      </c>
      <c r="E15" s="37">
        <v>20.75</v>
      </c>
      <c r="F15" s="34"/>
      <c r="G15" s="34"/>
    </row>
    <row r="16" spans="1:9">
      <c r="A16" s="37">
        <v>302</v>
      </c>
      <c r="B16" s="37">
        <v>83.34</v>
      </c>
      <c r="C16" s="38">
        <v>63.97</v>
      </c>
      <c r="D16" s="38">
        <v>4.1100000000000003</v>
      </c>
      <c r="E16" s="37">
        <v>19.37</v>
      </c>
      <c r="F16" s="34"/>
      <c r="G16" s="34"/>
    </row>
    <row r="17" spans="1:7">
      <c r="A17" s="37">
        <v>303</v>
      </c>
      <c r="B17" s="37">
        <v>83.34</v>
      </c>
      <c r="C17" s="38">
        <v>63.97</v>
      </c>
      <c r="D17" s="38">
        <v>4.1100000000000003</v>
      </c>
      <c r="E17" s="37">
        <v>19.37</v>
      </c>
      <c r="F17" s="34"/>
      <c r="G17" s="34"/>
    </row>
    <row r="18" spans="1:7">
      <c r="A18" s="37">
        <v>304</v>
      </c>
      <c r="B18" s="37">
        <v>88.52</v>
      </c>
      <c r="C18" s="38">
        <v>67.95</v>
      </c>
      <c r="D18" s="37">
        <v>4.1100000000000003</v>
      </c>
      <c r="E18" s="37">
        <v>20.57</v>
      </c>
      <c r="F18" s="34"/>
      <c r="G18" s="34"/>
    </row>
    <row r="19" spans="1:7">
      <c r="A19" s="37">
        <v>401</v>
      </c>
      <c r="B19" s="37">
        <v>89.27</v>
      </c>
      <c r="C19" s="38">
        <v>68.52</v>
      </c>
      <c r="D19" s="37">
        <v>4.32</v>
      </c>
      <c r="E19" s="37">
        <v>20.75</v>
      </c>
      <c r="F19" s="34"/>
      <c r="G19" s="34"/>
    </row>
    <row r="20" spans="1:7">
      <c r="A20" s="37">
        <v>402</v>
      </c>
      <c r="B20" s="37">
        <v>83.34</v>
      </c>
      <c r="C20" s="38">
        <v>63.97</v>
      </c>
      <c r="D20" s="38">
        <v>4.1100000000000003</v>
      </c>
      <c r="E20" s="37">
        <v>19.37</v>
      </c>
      <c r="F20" s="34"/>
      <c r="G20" s="34"/>
    </row>
    <row r="21" spans="1:7">
      <c r="A21" s="37">
        <v>403</v>
      </c>
      <c r="B21" s="37">
        <v>83.34</v>
      </c>
      <c r="C21" s="38">
        <v>63.97</v>
      </c>
      <c r="D21" s="38">
        <v>4.1100000000000003</v>
      </c>
      <c r="E21" s="37">
        <v>19.37</v>
      </c>
      <c r="F21" s="34"/>
      <c r="G21" s="34"/>
    </row>
    <row r="22" spans="1:7">
      <c r="A22" s="37">
        <v>404</v>
      </c>
      <c r="B22" s="37">
        <v>88.52</v>
      </c>
      <c r="C22" s="38">
        <v>67.95</v>
      </c>
      <c r="D22" s="38">
        <v>4.1100000000000003</v>
      </c>
      <c r="E22" s="37">
        <v>20.57</v>
      </c>
      <c r="F22" s="34"/>
      <c r="G22" s="34"/>
    </row>
    <row r="23" spans="1:7">
      <c r="A23" s="37">
        <v>501</v>
      </c>
      <c r="B23" s="37">
        <v>89.27</v>
      </c>
      <c r="C23" s="38">
        <v>68.52</v>
      </c>
      <c r="D23" s="38">
        <v>4.32</v>
      </c>
      <c r="E23" s="37">
        <v>20.75</v>
      </c>
      <c r="F23" s="34"/>
      <c r="G23" s="34"/>
    </row>
    <row r="24" spans="1:7">
      <c r="A24" s="37">
        <v>502</v>
      </c>
      <c r="B24" s="37">
        <v>83.34</v>
      </c>
      <c r="C24" s="38">
        <v>63.97</v>
      </c>
      <c r="D24" s="38">
        <v>4.1100000000000003</v>
      </c>
      <c r="E24" s="37">
        <v>19.37</v>
      </c>
      <c r="F24" s="34"/>
      <c r="G24" s="34"/>
    </row>
    <row r="25" spans="1:7">
      <c r="A25" s="37">
        <v>503</v>
      </c>
      <c r="B25" s="37">
        <v>83.34</v>
      </c>
      <c r="C25" s="38">
        <v>63.97</v>
      </c>
      <c r="D25" s="38">
        <v>4.1100000000000003</v>
      </c>
      <c r="E25" s="37">
        <v>19.37</v>
      </c>
      <c r="F25" s="34"/>
      <c r="G25" s="34"/>
    </row>
    <row r="26" spans="1:7">
      <c r="A26" s="37">
        <v>504</v>
      </c>
      <c r="B26" s="37">
        <v>88.52</v>
      </c>
      <c r="C26" s="38">
        <v>67.95</v>
      </c>
      <c r="D26" s="38">
        <v>4.1100000000000003</v>
      </c>
      <c r="E26" s="37">
        <v>20.57</v>
      </c>
      <c r="F26" s="34"/>
      <c r="G26" s="34"/>
    </row>
    <row r="27" spans="1:7">
      <c r="A27" s="37">
        <v>601</v>
      </c>
      <c r="B27" s="37">
        <v>89.27</v>
      </c>
      <c r="C27" s="38">
        <v>68.52</v>
      </c>
      <c r="D27" s="38">
        <v>4.32</v>
      </c>
      <c r="E27" s="37">
        <v>20.75</v>
      </c>
      <c r="F27" s="34"/>
      <c r="G27" s="34"/>
    </row>
    <row r="28" spans="1:7">
      <c r="A28" s="37">
        <v>602</v>
      </c>
      <c r="B28" s="37">
        <v>83.34</v>
      </c>
      <c r="C28" s="38">
        <v>63.97</v>
      </c>
      <c r="D28" s="38">
        <v>4.1100000000000003</v>
      </c>
      <c r="E28" s="37">
        <v>19.37</v>
      </c>
      <c r="F28" s="34"/>
      <c r="G28" s="34"/>
    </row>
    <row r="29" spans="1:7">
      <c r="A29" s="37">
        <v>603</v>
      </c>
      <c r="B29" s="37">
        <v>83.34</v>
      </c>
      <c r="C29" s="38">
        <v>63.97</v>
      </c>
      <c r="D29" s="38">
        <v>4.1100000000000003</v>
      </c>
      <c r="E29" s="37">
        <v>19.37</v>
      </c>
      <c r="F29" s="34"/>
      <c r="G29" s="34"/>
    </row>
    <row r="30" spans="1:7">
      <c r="A30" s="37">
        <v>604</v>
      </c>
      <c r="B30" s="37">
        <v>88.52</v>
      </c>
      <c r="C30" s="38">
        <v>67.95</v>
      </c>
      <c r="D30" s="38">
        <v>4.1100000000000003</v>
      </c>
      <c r="E30" s="37">
        <v>20.57</v>
      </c>
      <c r="F30" s="34"/>
      <c r="G30" s="34"/>
    </row>
    <row r="31" spans="1:7">
      <c r="A31" s="37">
        <v>701</v>
      </c>
      <c r="B31" s="37">
        <v>89.27</v>
      </c>
      <c r="C31" s="38">
        <v>68.52</v>
      </c>
      <c r="D31" s="38">
        <v>4.32</v>
      </c>
      <c r="E31" s="37">
        <v>20.75</v>
      </c>
      <c r="F31" s="34"/>
      <c r="G31" s="34"/>
    </row>
    <row r="32" spans="1:7">
      <c r="A32" s="37">
        <v>702</v>
      </c>
      <c r="B32" s="37">
        <v>83.34</v>
      </c>
      <c r="C32" s="38">
        <v>63.97</v>
      </c>
      <c r="D32" s="38">
        <v>4.1100000000000003</v>
      </c>
      <c r="E32" s="37">
        <v>19.37</v>
      </c>
      <c r="F32" s="34"/>
      <c r="G32" s="34"/>
    </row>
    <row r="33" spans="1:7">
      <c r="A33" s="37">
        <v>703</v>
      </c>
      <c r="B33" s="37">
        <v>83.34</v>
      </c>
      <c r="C33" s="38">
        <v>63.97</v>
      </c>
      <c r="D33" s="38">
        <v>4.1100000000000003</v>
      </c>
      <c r="E33" s="37">
        <v>19.37</v>
      </c>
      <c r="F33" s="34"/>
      <c r="G33" s="34"/>
    </row>
    <row r="34" spans="1:7">
      <c r="A34" s="37">
        <v>704</v>
      </c>
      <c r="B34" s="37">
        <v>88.52</v>
      </c>
      <c r="C34" s="38">
        <v>67.95</v>
      </c>
      <c r="D34" s="38">
        <v>4.1100000000000003</v>
      </c>
      <c r="E34" s="37">
        <v>20.57</v>
      </c>
      <c r="F34" s="34"/>
      <c r="G34" s="34"/>
    </row>
    <row r="35" spans="1:7">
      <c r="A35" s="37">
        <v>801</v>
      </c>
      <c r="B35" s="37">
        <v>89.27</v>
      </c>
      <c r="C35" s="38">
        <v>68.52</v>
      </c>
      <c r="D35" s="38">
        <v>4.32</v>
      </c>
      <c r="E35" s="37">
        <v>20.75</v>
      </c>
      <c r="F35" s="34"/>
      <c r="G35" s="34"/>
    </row>
    <row r="36" spans="1:7">
      <c r="A36" s="34" t="s">
        <v>58</v>
      </c>
      <c r="B36" s="34">
        <v>2483.21</v>
      </c>
      <c r="C36" s="34">
        <v>1906.07</v>
      </c>
      <c r="D36" s="34">
        <v>120.87</v>
      </c>
      <c r="E36" s="34">
        <v>577.14</v>
      </c>
      <c r="F36" s="34"/>
      <c r="G36" s="34"/>
    </row>
    <row r="37" spans="1:7">
      <c r="A37" s="39" t="s">
        <v>60</v>
      </c>
      <c r="B37" s="34">
        <v>12366.22</v>
      </c>
      <c r="C37" s="36">
        <v>9492.1200000000008</v>
      </c>
      <c r="D37" s="36">
        <v>599.4</v>
      </c>
      <c r="E37" s="34">
        <v>2874.1</v>
      </c>
      <c r="F37" s="34"/>
      <c r="G37" s="34"/>
    </row>
    <row r="38" spans="1:7" ht="20.25">
      <c r="A38" s="59" t="s">
        <v>46</v>
      </c>
      <c r="B38" s="59"/>
      <c r="C38" s="59"/>
      <c r="D38" s="59"/>
      <c r="E38" s="59"/>
      <c r="F38" s="59"/>
      <c r="G38" s="59"/>
    </row>
    <row r="39" spans="1:7">
      <c r="A39" s="60" t="s">
        <v>65</v>
      </c>
      <c r="B39" s="60"/>
      <c r="C39" s="60"/>
      <c r="D39" s="60"/>
      <c r="E39" s="60"/>
      <c r="F39" s="60"/>
      <c r="G39" s="60"/>
    </row>
    <row r="40" spans="1:7">
      <c r="A40" s="56" t="s">
        <v>48</v>
      </c>
      <c r="B40" s="56" t="s">
        <v>49</v>
      </c>
      <c r="C40" s="56" t="s">
        <v>50</v>
      </c>
      <c r="D40" s="56"/>
      <c r="E40" s="56"/>
      <c r="F40" s="34"/>
      <c r="G40" s="34" t="s">
        <v>51</v>
      </c>
    </row>
    <row r="41" spans="1:7" ht="13.5" customHeight="1">
      <c r="A41" s="56"/>
      <c r="B41" s="56"/>
      <c r="C41" s="57" t="s">
        <v>52</v>
      </c>
      <c r="D41" s="57" t="s">
        <v>53</v>
      </c>
      <c r="E41" s="58" t="s">
        <v>54</v>
      </c>
      <c r="F41" s="35"/>
      <c r="G41" s="34">
        <v>0.302786</v>
      </c>
    </row>
    <row r="42" spans="1:7">
      <c r="A42" s="56"/>
      <c r="B42" s="56"/>
      <c r="C42" s="57"/>
      <c r="D42" s="57"/>
      <c r="E42" s="58"/>
      <c r="F42" s="35"/>
      <c r="G42" s="34" t="s">
        <v>55</v>
      </c>
    </row>
    <row r="43" spans="1:7">
      <c r="A43" s="37">
        <v>802</v>
      </c>
      <c r="B43" s="37">
        <v>83.34</v>
      </c>
      <c r="C43" s="38">
        <v>63.97</v>
      </c>
      <c r="D43" s="38">
        <v>4.1100000000000003</v>
      </c>
      <c r="E43" s="37">
        <v>19.37</v>
      </c>
      <c r="F43" s="34"/>
      <c r="G43" s="34"/>
    </row>
    <row r="44" spans="1:7">
      <c r="A44" s="37">
        <v>803</v>
      </c>
      <c r="B44" s="37">
        <v>83.34</v>
      </c>
      <c r="C44" s="38">
        <v>63.97</v>
      </c>
      <c r="D44" s="38">
        <v>4.1100000000000003</v>
      </c>
      <c r="E44" s="37">
        <v>19.37</v>
      </c>
      <c r="F44" s="34"/>
      <c r="G44" s="34"/>
    </row>
    <row r="45" spans="1:7">
      <c r="A45" s="37">
        <v>804</v>
      </c>
      <c r="B45" s="37">
        <v>88.52</v>
      </c>
      <c r="C45" s="38">
        <v>67.95</v>
      </c>
      <c r="D45" s="38">
        <v>4.1100000000000003</v>
      </c>
      <c r="E45" s="37">
        <v>20.57</v>
      </c>
      <c r="F45" s="34"/>
      <c r="G45" s="34"/>
    </row>
    <row r="46" spans="1:7">
      <c r="A46" s="37">
        <v>901</v>
      </c>
      <c r="B46" s="37">
        <v>89.27</v>
      </c>
      <c r="C46" s="38">
        <v>68.52</v>
      </c>
      <c r="D46" s="38">
        <v>4.32</v>
      </c>
      <c r="E46" s="37">
        <v>20.75</v>
      </c>
      <c r="F46" s="34"/>
      <c r="G46" s="34"/>
    </row>
    <row r="47" spans="1:7">
      <c r="A47" s="37">
        <v>902</v>
      </c>
      <c r="B47" s="37">
        <v>83.34</v>
      </c>
      <c r="C47" s="38">
        <v>63.97</v>
      </c>
      <c r="D47" s="38">
        <v>4.1100000000000003</v>
      </c>
      <c r="E47" s="37">
        <v>19.37</v>
      </c>
      <c r="F47" s="34"/>
      <c r="G47" s="34"/>
    </row>
    <row r="48" spans="1:7">
      <c r="A48" s="37">
        <v>903</v>
      </c>
      <c r="B48" s="37">
        <v>83.34</v>
      </c>
      <c r="C48" s="38">
        <v>63.97</v>
      </c>
      <c r="D48" s="38">
        <v>4.1100000000000003</v>
      </c>
      <c r="E48" s="37">
        <v>19.37</v>
      </c>
      <c r="F48" s="34"/>
      <c r="G48" s="34"/>
    </row>
    <row r="49" spans="1:7">
      <c r="A49" s="37">
        <v>904</v>
      </c>
      <c r="B49" s="37">
        <v>88.52</v>
      </c>
      <c r="C49" s="38">
        <v>67.95</v>
      </c>
      <c r="D49" s="37">
        <v>4.1100000000000003</v>
      </c>
      <c r="E49" s="37">
        <v>20.57</v>
      </c>
      <c r="F49" s="34"/>
      <c r="G49" s="34"/>
    </row>
    <row r="50" spans="1:7">
      <c r="A50" s="37">
        <v>1001</v>
      </c>
      <c r="B50" s="37">
        <v>89.27</v>
      </c>
      <c r="C50" s="38">
        <v>68.52</v>
      </c>
      <c r="D50" s="38">
        <v>4.32</v>
      </c>
      <c r="E50" s="37">
        <v>20.75</v>
      </c>
      <c r="F50" s="34"/>
      <c r="G50" s="34"/>
    </row>
    <row r="51" spans="1:7">
      <c r="A51" s="37">
        <v>1002</v>
      </c>
      <c r="B51" s="37">
        <v>83.34</v>
      </c>
      <c r="C51" s="38">
        <v>63.97</v>
      </c>
      <c r="D51" s="38">
        <v>4.1100000000000003</v>
      </c>
      <c r="E51" s="37">
        <v>19.37</v>
      </c>
      <c r="F51" s="34"/>
      <c r="G51" s="34"/>
    </row>
    <row r="52" spans="1:7">
      <c r="A52" s="37">
        <v>1003</v>
      </c>
      <c r="B52" s="37">
        <v>83.34</v>
      </c>
      <c r="C52" s="38">
        <v>63.97</v>
      </c>
      <c r="D52" s="38">
        <v>4.1100000000000003</v>
      </c>
      <c r="E52" s="37">
        <v>19.37</v>
      </c>
      <c r="F52" s="34"/>
      <c r="G52" s="34"/>
    </row>
    <row r="53" spans="1:7">
      <c r="A53" s="37">
        <v>1004</v>
      </c>
      <c r="B53" s="37">
        <v>88.52</v>
      </c>
      <c r="C53" s="38">
        <v>67.95</v>
      </c>
      <c r="D53" s="38">
        <v>4.1100000000000003</v>
      </c>
      <c r="E53" s="37">
        <v>20.57</v>
      </c>
      <c r="F53" s="34"/>
      <c r="G53" s="34"/>
    </row>
    <row r="54" spans="1:7">
      <c r="A54" s="37">
        <v>1101</v>
      </c>
      <c r="B54" s="37">
        <v>89.27</v>
      </c>
      <c r="C54" s="38">
        <v>68.52</v>
      </c>
      <c r="D54" s="38">
        <v>4.32</v>
      </c>
      <c r="E54" s="37">
        <v>20.75</v>
      </c>
      <c r="F54" s="34"/>
      <c r="G54" s="34"/>
    </row>
    <row r="55" spans="1:7">
      <c r="A55" s="37">
        <v>1102</v>
      </c>
      <c r="B55" s="37">
        <v>83.34</v>
      </c>
      <c r="C55" s="38">
        <v>63.97</v>
      </c>
      <c r="D55" s="37">
        <v>4.1100000000000003</v>
      </c>
      <c r="E55" s="37">
        <v>19.37</v>
      </c>
      <c r="F55" s="34"/>
      <c r="G55" s="34"/>
    </row>
    <row r="56" spans="1:7">
      <c r="A56" s="37">
        <v>1103</v>
      </c>
      <c r="B56" s="37">
        <v>83.34</v>
      </c>
      <c r="C56" s="38">
        <v>63.97</v>
      </c>
      <c r="D56" s="37">
        <v>4.1100000000000003</v>
      </c>
      <c r="E56" s="37">
        <v>19.37</v>
      </c>
      <c r="F56" s="34"/>
      <c r="G56" s="34"/>
    </row>
    <row r="57" spans="1:7">
      <c r="A57" s="37">
        <v>1104</v>
      </c>
      <c r="B57" s="37">
        <v>88.52</v>
      </c>
      <c r="C57" s="38">
        <v>67.95</v>
      </c>
      <c r="D57" s="38">
        <v>4.1100000000000003</v>
      </c>
      <c r="E57" s="37">
        <v>20.57</v>
      </c>
      <c r="F57" s="34"/>
      <c r="G57" s="34"/>
    </row>
    <row r="58" spans="1:7">
      <c r="A58" s="37">
        <v>1201</v>
      </c>
      <c r="B58" s="37">
        <v>89.27</v>
      </c>
      <c r="C58" s="38">
        <v>68.52</v>
      </c>
      <c r="D58" s="38">
        <v>4.32</v>
      </c>
      <c r="E58" s="37">
        <v>20.75</v>
      </c>
      <c r="F58" s="34"/>
      <c r="G58" s="34"/>
    </row>
    <row r="59" spans="1:7">
      <c r="A59" s="37">
        <v>1202</v>
      </c>
      <c r="B59" s="37">
        <v>83.34</v>
      </c>
      <c r="C59" s="38">
        <v>63.97</v>
      </c>
      <c r="D59" s="38">
        <v>4.1100000000000003</v>
      </c>
      <c r="E59" s="37">
        <v>19.37</v>
      </c>
      <c r="F59" s="34"/>
      <c r="G59" s="34"/>
    </row>
    <row r="60" spans="1:7">
      <c r="A60" s="37">
        <v>1203</v>
      </c>
      <c r="B60" s="37">
        <v>83.34</v>
      </c>
      <c r="C60" s="38">
        <v>63.97</v>
      </c>
      <c r="D60" s="38">
        <v>4.1100000000000003</v>
      </c>
      <c r="E60" s="37">
        <v>19.37</v>
      </c>
      <c r="F60" s="34"/>
      <c r="G60" s="34"/>
    </row>
    <row r="61" spans="1:7">
      <c r="A61" s="37">
        <v>1204</v>
      </c>
      <c r="B61" s="37">
        <v>88.52</v>
      </c>
      <c r="C61" s="38">
        <v>67.95</v>
      </c>
      <c r="D61" s="38">
        <v>4.1100000000000003</v>
      </c>
      <c r="E61" s="37">
        <v>20.57</v>
      </c>
      <c r="F61" s="34"/>
      <c r="G61" s="34"/>
    </row>
    <row r="62" spans="1:7">
      <c r="A62" s="37">
        <v>1301</v>
      </c>
      <c r="B62" s="37">
        <v>89.27</v>
      </c>
      <c r="C62" s="38">
        <v>68.52</v>
      </c>
      <c r="D62" s="38">
        <v>4.32</v>
      </c>
      <c r="E62" s="37">
        <v>20.75</v>
      </c>
      <c r="F62" s="34"/>
      <c r="G62" s="34"/>
    </row>
    <row r="63" spans="1:7">
      <c r="A63" s="37">
        <v>1302</v>
      </c>
      <c r="B63" s="37">
        <v>83.34</v>
      </c>
      <c r="C63" s="38">
        <v>63.97</v>
      </c>
      <c r="D63" s="38">
        <v>4.1100000000000003</v>
      </c>
      <c r="E63" s="37">
        <v>19.37</v>
      </c>
      <c r="F63" s="34"/>
      <c r="G63" s="34"/>
    </row>
    <row r="64" spans="1:7">
      <c r="A64" s="37">
        <v>1303</v>
      </c>
      <c r="B64" s="37">
        <v>83.34</v>
      </c>
      <c r="C64" s="38">
        <v>63.97</v>
      </c>
      <c r="D64" s="38">
        <v>4.1100000000000003</v>
      </c>
      <c r="E64" s="37">
        <v>19.37</v>
      </c>
      <c r="F64" s="34"/>
      <c r="G64" s="34"/>
    </row>
    <row r="65" spans="1:7">
      <c r="A65" s="37">
        <v>1304</v>
      </c>
      <c r="B65" s="37">
        <v>88.52</v>
      </c>
      <c r="C65" s="38">
        <v>67.95</v>
      </c>
      <c r="D65" s="38">
        <v>4.1100000000000003</v>
      </c>
      <c r="E65" s="37">
        <v>20.57</v>
      </c>
      <c r="F65" s="34"/>
      <c r="G65" s="34"/>
    </row>
    <row r="66" spans="1:7">
      <c r="A66" s="37">
        <v>1401</v>
      </c>
      <c r="B66" s="37">
        <v>89.27</v>
      </c>
      <c r="C66" s="38">
        <v>68.52</v>
      </c>
      <c r="D66" s="38">
        <v>4.32</v>
      </c>
      <c r="E66" s="37">
        <v>20.75</v>
      </c>
      <c r="F66" s="34"/>
      <c r="G66" s="34"/>
    </row>
    <row r="67" spans="1:7">
      <c r="A67" s="37">
        <v>1402</v>
      </c>
      <c r="B67" s="37">
        <v>83.34</v>
      </c>
      <c r="C67" s="38">
        <v>63.97</v>
      </c>
      <c r="D67" s="38">
        <v>4.1100000000000003</v>
      </c>
      <c r="E67" s="37">
        <v>19.37</v>
      </c>
      <c r="F67" s="34"/>
      <c r="G67" s="34"/>
    </row>
    <row r="68" spans="1:7">
      <c r="A68" s="37">
        <v>1403</v>
      </c>
      <c r="B68" s="37">
        <v>83.34</v>
      </c>
      <c r="C68" s="38">
        <v>63.97</v>
      </c>
      <c r="D68" s="38">
        <v>4.1100000000000003</v>
      </c>
      <c r="E68" s="37">
        <v>19.37</v>
      </c>
      <c r="F68" s="34"/>
      <c r="G68" s="34"/>
    </row>
    <row r="69" spans="1:7">
      <c r="A69" s="37">
        <v>1404</v>
      </c>
      <c r="B69" s="37">
        <v>88.52</v>
      </c>
      <c r="C69" s="38">
        <v>67.95</v>
      </c>
      <c r="D69" s="38">
        <v>4.1100000000000003</v>
      </c>
      <c r="E69" s="37">
        <v>20.57</v>
      </c>
      <c r="F69" s="34"/>
      <c r="G69" s="34"/>
    </row>
    <row r="70" spans="1:7">
      <c r="A70" s="37">
        <v>1501</v>
      </c>
      <c r="B70" s="37">
        <v>89.27</v>
      </c>
      <c r="C70" s="38">
        <v>68.52</v>
      </c>
      <c r="D70" s="38">
        <v>4.32</v>
      </c>
      <c r="E70" s="37">
        <v>20.75</v>
      </c>
      <c r="F70" s="34"/>
      <c r="G70" s="34"/>
    </row>
    <row r="71" spans="1:7">
      <c r="A71" s="37">
        <v>1502</v>
      </c>
      <c r="B71" s="37">
        <v>83.34</v>
      </c>
      <c r="C71" s="38">
        <v>63.97</v>
      </c>
      <c r="D71" s="38">
        <v>4.1100000000000003</v>
      </c>
      <c r="E71" s="37">
        <v>19.37</v>
      </c>
      <c r="F71" s="34"/>
      <c r="G71" s="34"/>
    </row>
    <row r="72" spans="1:7">
      <c r="A72" s="37">
        <v>1503</v>
      </c>
      <c r="B72" s="37">
        <v>83.34</v>
      </c>
      <c r="C72" s="38">
        <v>63.97</v>
      </c>
      <c r="D72" s="38">
        <v>4.1100000000000003</v>
      </c>
      <c r="E72" s="37">
        <v>19.37</v>
      </c>
      <c r="F72" s="34"/>
      <c r="G72" s="34"/>
    </row>
    <row r="73" spans="1:7">
      <c r="A73" s="34" t="s">
        <v>58</v>
      </c>
      <c r="B73" s="34">
        <v>2577.9699999999998</v>
      </c>
      <c r="C73" s="34">
        <v>1978.81</v>
      </c>
      <c r="D73" s="34">
        <v>124.77</v>
      </c>
      <c r="E73" s="34">
        <v>599.16</v>
      </c>
      <c r="F73" s="34"/>
      <c r="G73" s="34"/>
    </row>
    <row r="74" spans="1:7">
      <c r="A74" s="39" t="s">
        <v>60</v>
      </c>
      <c r="B74" s="34"/>
      <c r="C74" s="36"/>
      <c r="D74" s="36"/>
      <c r="E74" s="34"/>
      <c r="F74" s="34"/>
      <c r="G74" s="34"/>
    </row>
    <row r="75" spans="1:7" ht="20.25">
      <c r="A75" s="59" t="s">
        <v>46</v>
      </c>
      <c r="B75" s="59"/>
      <c r="C75" s="59"/>
      <c r="D75" s="59"/>
      <c r="E75" s="59"/>
      <c r="F75" s="59"/>
      <c r="G75" s="59"/>
    </row>
    <row r="76" spans="1:7">
      <c r="A76" s="60" t="s">
        <v>65</v>
      </c>
      <c r="B76" s="60"/>
      <c r="C76" s="60"/>
      <c r="D76" s="60"/>
      <c r="E76" s="60"/>
      <c r="F76" s="60"/>
      <c r="G76" s="60"/>
    </row>
    <row r="77" spans="1:7">
      <c r="A77" s="56" t="s">
        <v>48</v>
      </c>
      <c r="B77" s="56" t="s">
        <v>49</v>
      </c>
      <c r="C77" s="56" t="s">
        <v>50</v>
      </c>
      <c r="D77" s="56"/>
      <c r="E77" s="56"/>
      <c r="F77" s="34"/>
      <c r="G77" s="34" t="s">
        <v>51</v>
      </c>
    </row>
    <row r="78" spans="1:7" ht="13.5" customHeight="1">
      <c r="A78" s="56"/>
      <c r="B78" s="56"/>
      <c r="C78" s="57" t="s">
        <v>52</v>
      </c>
      <c r="D78" s="57" t="s">
        <v>53</v>
      </c>
      <c r="E78" s="58" t="s">
        <v>54</v>
      </c>
      <c r="F78" s="35"/>
      <c r="G78" s="34">
        <v>0.302786</v>
      </c>
    </row>
    <row r="79" spans="1:7">
      <c r="A79" s="56"/>
      <c r="B79" s="56"/>
      <c r="C79" s="57"/>
      <c r="D79" s="57"/>
      <c r="E79" s="58"/>
      <c r="F79" s="35"/>
      <c r="G79" s="34" t="s">
        <v>55</v>
      </c>
    </row>
    <row r="80" spans="1:7">
      <c r="A80" s="37">
        <v>1504</v>
      </c>
      <c r="B80" s="37">
        <v>88.52</v>
      </c>
      <c r="C80" s="38">
        <v>67.95</v>
      </c>
      <c r="D80" s="38">
        <v>4.1100000000000003</v>
      </c>
      <c r="E80" s="37">
        <v>20.57</v>
      </c>
      <c r="F80" s="34"/>
      <c r="G80" s="34"/>
    </row>
    <row r="81" spans="1:7">
      <c r="A81" s="37">
        <v>1601</v>
      </c>
      <c r="B81" s="37">
        <v>89.27</v>
      </c>
      <c r="C81" s="38">
        <v>68.52</v>
      </c>
      <c r="D81" s="38">
        <v>4.32</v>
      </c>
      <c r="E81" s="37">
        <v>20.75</v>
      </c>
      <c r="F81" s="34"/>
      <c r="G81" s="34"/>
    </row>
    <row r="82" spans="1:7">
      <c r="A82" s="37">
        <v>1602</v>
      </c>
      <c r="B82" s="37">
        <v>83.34</v>
      </c>
      <c r="C82" s="38">
        <v>63.97</v>
      </c>
      <c r="D82" s="38">
        <v>4.1100000000000003</v>
      </c>
      <c r="E82" s="37">
        <v>19.37</v>
      </c>
      <c r="F82" s="34"/>
      <c r="G82" s="34"/>
    </row>
    <row r="83" spans="1:7">
      <c r="A83" s="37">
        <v>1603</v>
      </c>
      <c r="B83" s="37">
        <v>83.34</v>
      </c>
      <c r="C83" s="38">
        <v>63.97</v>
      </c>
      <c r="D83" s="38">
        <v>4.1100000000000003</v>
      </c>
      <c r="E83" s="37">
        <v>19.37</v>
      </c>
      <c r="F83" s="34"/>
      <c r="G83" s="34"/>
    </row>
    <row r="84" spans="1:7">
      <c r="A84" s="37">
        <v>1604</v>
      </c>
      <c r="B84" s="37">
        <v>88.52</v>
      </c>
      <c r="C84" s="38">
        <v>67.95</v>
      </c>
      <c r="D84" s="38">
        <v>4.1100000000000003</v>
      </c>
      <c r="E84" s="37">
        <v>20.57</v>
      </c>
      <c r="F84" s="34"/>
      <c r="G84" s="34"/>
    </row>
    <row r="85" spans="1:7">
      <c r="A85" s="37">
        <v>1701</v>
      </c>
      <c r="B85" s="37">
        <v>89.27</v>
      </c>
      <c r="C85" s="38">
        <v>68.52</v>
      </c>
      <c r="D85" s="38">
        <v>4.32</v>
      </c>
      <c r="E85" s="37">
        <v>20.75</v>
      </c>
      <c r="F85" s="34"/>
      <c r="G85" s="34"/>
    </row>
    <row r="86" spans="1:7">
      <c r="A86" s="37">
        <v>1702</v>
      </c>
      <c r="B86" s="37">
        <v>83.34</v>
      </c>
      <c r="C86" s="38">
        <v>63.97</v>
      </c>
      <c r="D86" s="37">
        <v>4.1100000000000003</v>
      </c>
      <c r="E86" s="37">
        <v>19.37</v>
      </c>
      <c r="F86" s="34"/>
      <c r="G86" s="34"/>
    </row>
    <row r="87" spans="1:7">
      <c r="A87" s="37">
        <v>1703</v>
      </c>
      <c r="B87" s="37">
        <v>83.34</v>
      </c>
      <c r="C87" s="38">
        <v>63.97</v>
      </c>
      <c r="D87" s="38">
        <v>4.1100000000000003</v>
      </c>
      <c r="E87" s="37">
        <v>19.37</v>
      </c>
      <c r="F87" s="34"/>
      <c r="G87" s="34"/>
    </row>
    <row r="88" spans="1:7">
      <c r="A88" s="37">
        <v>1704</v>
      </c>
      <c r="B88" s="37">
        <v>88.52</v>
      </c>
      <c r="C88" s="38">
        <v>67.95</v>
      </c>
      <c r="D88" s="38">
        <v>4.1100000000000003</v>
      </c>
      <c r="E88" s="37">
        <v>20.57</v>
      </c>
      <c r="F88" s="34"/>
      <c r="G88" s="34"/>
    </row>
    <row r="89" spans="1:7">
      <c r="A89" s="37">
        <v>1801</v>
      </c>
      <c r="B89" s="37">
        <v>89.27</v>
      </c>
      <c r="C89" s="38">
        <v>68.52</v>
      </c>
      <c r="D89" s="38">
        <v>4.32</v>
      </c>
      <c r="E89" s="37">
        <v>20.75</v>
      </c>
      <c r="F89" s="34"/>
      <c r="G89" s="34"/>
    </row>
    <row r="90" spans="1:7">
      <c r="A90" s="37">
        <v>1802</v>
      </c>
      <c r="B90" s="37">
        <v>83.34</v>
      </c>
      <c r="C90" s="38">
        <v>63.97</v>
      </c>
      <c r="D90" s="38">
        <v>4.1100000000000003</v>
      </c>
      <c r="E90" s="37">
        <v>19.37</v>
      </c>
      <c r="F90" s="34"/>
      <c r="G90" s="34"/>
    </row>
    <row r="91" spans="1:7">
      <c r="A91" s="37">
        <v>1803</v>
      </c>
      <c r="B91" s="37">
        <v>83.34</v>
      </c>
      <c r="C91" s="38">
        <v>63.97</v>
      </c>
      <c r="D91" s="38">
        <v>4.1100000000000003</v>
      </c>
      <c r="E91" s="37">
        <v>19.37</v>
      </c>
      <c r="F91" s="34"/>
      <c r="G91" s="34"/>
    </row>
    <row r="92" spans="1:7">
      <c r="A92" s="37">
        <v>1804</v>
      </c>
      <c r="B92" s="37">
        <v>88.52</v>
      </c>
      <c r="C92" s="38">
        <v>67.95</v>
      </c>
      <c r="D92" s="37">
        <v>4.1100000000000003</v>
      </c>
      <c r="E92" s="37">
        <v>20.57</v>
      </c>
      <c r="F92" s="34"/>
      <c r="G92" s="34"/>
    </row>
    <row r="93" spans="1:7">
      <c r="A93" s="34" t="s">
        <v>42</v>
      </c>
      <c r="B93" s="34"/>
      <c r="C93" s="36"/>
      <c r="D93" s="34"/>
      <c r="E93" s="34"/>
      <c r="F93" s="34"/>
      <c r="G93" s="34"/>
    </row>
    <row r="94" spans="1:7">
      <c r="A94" s="37">
        <v>101</v>
      </c>
      <c r="B94" s="37">
        <v>88.46</v>
      </c>
      <c r="C94" s="38">
        <v>67.900000000000006</v>
      </c>
      <c r="D94" s="38">
        <v>4.1100000000000003</v>
      </c>
      <c r="E94" s="37">
        <v>20.56</v>
      </c>
      <c r="F94" s="34"/>
      <c r="G94" s="34"/>
    </row>
    <row r="95" spans="1:7">
      <c r="A95" s="37">
        <v>102</v>
      </c>
      <c r="B95" s="37">
        <v>83.34</v>
      </c>
      <c r="C95" s="38">
        <v>63.97</v>
      </c>
      <c r="D95" s="38">
        <v>4.1100000000000003</v>
      </c>
      <c r="E95" s="37">
        <v>19.37</v>
      </c>
      <c r="F95" s="34"/>
      <c r="G95" s="34"/>
    </row>
    <row r="96" spans="1:7">
      <c r="A96" s="37">
        <v>103</v>
      </c>
      <c r="B96" s="37">
        <v>66.27</v>
      </c>
      <c r="C96" s="38">
        <v>50.87</v>
      </c>
      <c r="D96" s="38">
        <v>4.1100000000000003</v>
      </c>
      <c r="E96" s="37">
        <v>15.4</v>
      </c>
      <c r="F96" s="34"/>
      <c r="G96" s="34"/>
    </row>
    <row r="97" spans="1:7">
      <c r="A97" s="37">
        <v>104</v>
      </c>
      <c r="B97" s="37">
        <v>89.19</v>
      </c>
      <c r="C97" s="38">
        <v>68.459999999999994</v>
      </c>
      <c r="D97" s="38">
        <v>4.32</v>
      </c>
      <c r="E97" s="37">
        <v>20.73</v>
      </c>
      <c r="F97" s="34"/>
      <c r="G97" s="34"/>
    </row>
    <row r="98" spans="1:7">
      <c r="A98" s="37">
        <v>201</v>
      </c>
      <c r="B98" s="37">
        <v>88.46</v>
      </c>
      <c r="C98" s="38">
        <v>67.900000000000006</v>
      </c>
      <c r="D98" s="38">
        <v>4.1100000000000003</v>
      </c>
      <c r="E98" s="37">
        <v>20.56</v>
      </c>
      <c r="F98" s="34"/>
      <c r="G98" s="34"/>
    </row>
    <row r="99" spans="1:7">
      <c r="A99" s="37">
        <v>202</v>
      </c>
      <c r="B99" s="37">
        <v>83.34</v>
      </c>
      <c r="C99" s="38">
        <v>63.97</v>
      </c>
      <c r="D99" s="38">
        <v>4.1100000000000003</v>
      </c>
      <c r="E99" s="37">
        <v>19.37</v>
      </c>
      <c r="F99" s="34"/>
      <c r="G99" s="34"/>
    </row>
    <row r="100" spans="1:7">
      <c r="A100" s="37">
        <v>203</v>
      </c>
      <c r="B100" s="37">
        <v>83.34</v>
      </c>
      <c r="C100" s="38">
        <v>63.97</v>
      </c>
      <c r="D100" s="38">
        <v>4.1100000000000003</v>
      </c>
      <c r="E100" s="37">
        <v>19.37</v>
      </c>
      <c r="F100" s="34"/>
      <c r="G100" s="34"/>
    </row>
    <row r="101" spans="1:7">
      <c r="A101" s="37">
        <v>204</v>
      </c>
      <c r="B101" s="37">
        <v>89.19</v>
      </c>
      <c r="C101" s="38">
        <v>68.459999999999994</v>
      </c>
      <c r="D101" s="38">
        <v>4.32</v>
      </c>
      <c r="E101" s="37">
        <v>20.73</v>
      </c>
      <c r="F101" s="34"/>
      <c r="G101" s="34"/>
    </row>
    <row r="102" spans="1:7">
      <c r="A102" s="37">
        <v>301</v>
      </c>
      <c r="B102" s="37">
        <v>88.52</v>
      </c>
      <c r="C102" s="38">
        <v>67.95</v>
      </c>
      <c r="D102" s="38">
        <v>4.1100000000000003</v>
      </c>
      <c r="E102" s="37">
        <v>20.57</v>
      </c>
      <c r="F102" s="34"/>
      <c r="G102" s="34"/>
    </row>
    <row r="103" spans="1:7">
      <c r="A103" s="37">
        <v>302</v>
      </c>
      <c r="B103" s="37">
        <v>83.34</v>
      </c>
      <c r="C103" s="38">
        <v>63.97</v>
      </c>
      <c r="D103" s="38">
        <v>4.1100000000000003</v>
      </c>
      <c r="E103" s="37">
        <v>19.37</v>
      </c>
      <c r="F103" s="34"/>
      <c r="G103" s="34"/>
    </row>
    <row r="104" spans="1:7">
      <c r="A104" s="37">
        <v>303</v>
      </c>
      <c r="B104" s="37">
        <v>83.34</v>
      </c>
      <c r="C104" s="38">
        <v>63.97</v>
      </c>
      <c r="D104" s="38">
        <v>4.1100000000000003</v>
      </c>
      <c r="E104" s="37">
        <v>19.37</v>
      </c>
      <c r="F104" s="34"/>
      <c r="G104" s="34"/>
    </row>
    <row r="105" spans="1:7">
      <c r="A105" s="37">
        <v>304</v>
      </c>
      <c r="B105" s="37">
        <v>89.27</v>
      </c>
      <c r="C105" s="38">
        <v>68.52</v>
      </c>
      <c r="D105" s="38">
        <v>4.32</v>
      </c>
      <c r="E105" s="37">
        <v>20.75</v>
      </c>
      <c r="F105" s="34"/>
      <c r="G105" s="34"/>
    </row>
    <row r="106" spans="1:7">
      <c r="A106" s="37">
        <v>401</v>
      </c>
      <c r="B106" s="37">
        <v>88.52</v>
      </c>
      <c r="C106" s="38">
        <v>67.95</v>
      </c>
      <c r="D106" s="38">
        <v>4.1100000000000003</v>
      </c>
      <c r="E106" s="37">
        <v>20.57</v>
      </c>
      <c r="F106" s="34"/>
      <c r="G106" s="34"/>
    </row>
    <row r="107" spans="1:7">
      <c r="A107" s="37">
        <v>402</v>
      </c>
      <c r="B107" s="37">
        <v>83.34</v>
      </c>
      <c r="C107" s="38">
        <v>63.97</v>
      </c>
      <c r="D107" s="38">
        <v>4.1100000000000003</v>
      </c>
      <c r="E107" s="37">
        <v>19.37</v>
      </c>
      <c r="F107" s="34"/>
      <c r="G107" s="34"/>
    </row>
    <row r="108" spans="1:7">
      <c r="A108" s="37">
        <v>403</v>
      </c>
      <c r="B108" s="37">
        <v>83.34</v>
      </c>
      <c r="C108" s="38">
        <v>63.97</v>
      </c>
      <c r="D108" s="38">
        <v>4.1100000000000003</v>
      </c>
      <c r="E108" s="37">
        <v>19.37</v>
      </c>
      <c r="F108" s="34"/>
      <c r="G108" s="34"/>
    </row>
    <row r="109" spans="1:7">
      <c r="A109" s="37">
        <v>404</v>
      </c>
      <c r="B109" s="37">
        <v>89.27</v>
      </c>
      <c r="C109" s="38">
        <v>68.52</v>
      </c>
      <c r="D109" s="38">
        <v>4.32</v>
      </c>
      <c r="E109" s="37">
        <v>20.75</v>
      </c>
      <c r="F109" s="34"/>
      <c r="G109" s="34"/>
    </row>
    <row r="110" spans="1:7">
      <c r="A110" s="34" t="s">
        <v>58</v>
      </c>
      <c r="B110" s="34">
        <v>2482.46</v>
      </c>
      <c r="C110" s="34">
        <v>1905.5</v>
      </c>
      <c r="D110" s="34">
        <v>120.66</v>
      </c>
      <c r="E110" s="34">
        <v>576.96</v>
      </c>
      <c r="F110" s="34"/>
      <c r="G110" s="34"/>
    </row>
    <row r="111" spans="1:7">
      <c r="A111" s="39" t="s">
        <v>60</v>
      </c>
      <c r="B111" s="34"/>
      <c r="C111" s="36"/>
      <c r="D111" s="36"/>
      <c r="E111" s="34"/>
      <c r="F111" s="34"/>
      <c r="G111" s="34"/>
    </row>
    <row r="112" spans="1:7" ht="20.25">
      <c r="A112" s="59" t="s">
        <v>46</v>
      </c>
      <c r="B112" s="59"/>
      <c r="C112" s="59"/>
      <c r="D112" s="59"/>
      <c r="E112" s="59"/>
      <c r="F112" s="59"/>
      <c r="G112" s="59"/>
    </row>
    <row r="113" spans="1:7">
      <c r="A113" s="60" t="s">
        <v>65</v>
      </c>
      <c r="B113" s="60"/>
      <c r="C113" s="60"/>
      <c r="D113" s="60"/>
      <c r="E113" s="60"/>
      <c r="F113" s="60"/>
      <c r="G113" s="60"/>
    </row>
    <row r="114" spans="1:7">
      <c r="A114" s="56" t="s">
        <v>48</v>
      </c>
      <c r="B114" s="56" t="s">
        <v>49</v>
      </c>
      <c r="C114" s="56" t="s">
        <v>50</v>
      </c>
      <c r="D114" s="56"/>
      <c r="E114" s="56"/>
      <c r="F114" s="34"/>
      <c r="G114" s="34" t="s">
        <v>51</v>
      </c>
    </row>
    <row r="115" spans="1:7" ht="13.5" customHeight="1">
      <c r="A115" s="56"/>
      <c r="B115" s="56"/>
      <c r="C115" s="57" t="s">
        <v>52</v>
      </c>
      <c r="D115" s="57" t="s">
        <v>53</v>
      </c>
      <c r="E115" s="58" t="s">
        <v>54</v>
      </c>
      <c r="F115" s="35"/>
      <c r="G115" s="34">
        <v>0.302786</v>
      </c>
    </row>
    <row r="116" spans="1:7">
      <c r="A116" s="56"/>
      <c r="B116" s="56"/>
      <c r="C116" s="57"/>
      <c r="D116" s="57"/>
      <c r="E116" s="58"/>
      <c r="F116" s="35"/>
      <c r="G116" s="34" t="s">
        <v>55</v>
      </c>
    </row>
    <row r="117" spans="1:7">
      <c r="A117" s="37">
        <v>501</v>
      </c>
      <c r="B117" s="37">
        <v>88.52</v>
      </c>
      <c r="C117" s="38">
        <v>67.95</v>
      </c>
      <c r="D117" s="38">
        <v>4.1100000000000003</v>
      </c>
      <c r="E117" s="37">
        <v>20.57</v>
      </c>
      <c r="F117" s="34"/>
      <c r="G117" s="34"/>
    </row>
    <row r="118" spans="1:7">
      <c r="A118" s="37">
        <v>502</v>
      </c>
      <c r="B118" s="37">
        <v>83.34</v>
      </c>
      <c r="C118" s="38">
        <v>63.97</v>
      </c>
      <c r="D118" s="38">
        <v>4.1100000000000003</v>
      </c>
      <c r="E118" s="37">
        <v>19.37</v>
      </c>
      <c r="F118" s="34"/>
      <c r="G118" s="34"/>
    </row>
    <row r="119" spans="1:7">
      <c r="A119" s="37">
        <v>503</v>
      </c>
      <c r="B119" s="37">
        <v>83.34</v>
      </c>
      <c r="C119" s="38">
        <v>63.97</v>
      </c>
      <c r="D119" s="38">
        <v>4.1100000000000003</v>
      </c>
      <c r="E119" s="37">
        <v>19.37</v>
      </c>
      <c r="F119" s="34"/>
      <c r="G119" s="34"/>
    </row>
    <row r="120" spans="1:7">
      <c r="A120" s="37">
        <v>504</v>
      </c>
      <c r="B120" s="37">
        <v>89.27</v>
      </c>
      <c r="C120" s="38">
        <v>68.52</v>
      </c>
      <c r="D120" s="38">
        <v>4.32</v>
      </c>
      <c r="E120" s="37">
        <v>20.75</v>
      </c>
      <c r="F120" s="34"/>
      <c r="G120" s="34"/>
    </row>
    <row r="121" spans="1:7">
      <c r="A121" s="37">
        <v>601</v>
      </c>
      <c r="B121" s="37">
        <v>88.52</v>
      </c>
      <c r="C121" s="38">
        <v>67.95</v>
      </c>
      <c r="D121" s="38">
        <v>4.1100000000000003</v>
      </c>
      <c r="E121" s="37">
        <v>20.57</v>
      </c>
      <c r="F121" s="34"/>
      <c r="G121" s="34"/>
    </row>
    <row r="122" spans="1:7">
      <c r="A122" s="37">
        <v>602</v>
      </c>
      <c r="B122" s="37">
        <v>83.34</v>
      </c>
      <c r="C122" s="38">
        <v>63.97</v>
      </c>
      <c r="D122" s="38">
        <v>4.1100000000000003</v>
      </c>
      <c r="E122" s="37">
        <v>19.37</v>
      </c>
      <c r="F122" s="34"/>
      <c r="G122" s="34"/>
    </row>
    <row r="123" spans="1:7">
      <c r="A123" s="37">
        <v>603</v>
      </c>
      <c r="B123" s="37">
        <v>83.34</v>
      </c>
      <c r="C123" s="38">
        <v>63.97</v>
      </c>
      <c r="D123" s="37">
        <v>4.1100000000000003</v>
      </c>
      <c r="E123" s="37">
        <v>19.37</v>
      </c>
      <c r="F123" s="34"/>
      <c r="G123" s="34"/>
    </row>
    <row r="124" spans="1:7">
      <c r="A124" s="37">
        <v>604</v>
      </c>
      <c r="B124" s="37">
        <v>89.27</v>
      </c>
      <c r="C124" s="38">
        <v>68.52</v>
      </c>
      <c r="D124" s="38">
        <v>4.32</v>
      </c>
      <c r="E124" s="37">
        <v>20.75</v>
      </c>
      <c r="F124" s="34"/>
      <c r="G124" s="34"/>
    </row>
    <row r="125" spans="1:7">
      <c r="A125" s="37">
        <v>701</v>
      </c>
      <c r="B125" s="37">
        <v>88.52</v>
      </c>
      <c r="C125" s="38">
        <v>67.95</v>
      </c>
      <c r="D125" s="38">
        <v>4.1100000000000003</v>
      </c>
      <c r="E125" s="37">
        <v>20.57</v>
      </c>
      <c r="F125" s="34"/>
      <c r="G125" s="34"/>
    </row>
    <row r="126" spans="1:7">
      <c r="A126" s="37">
        <v>702</v>
      </c>
      <c r="B126" s="37">
        <v>83.34</v>
      </c>
      <c r="C126" s="38">
        <v>63.97</v>
      </c>
      <c r="D126" s="38">
        <v>4.1100000000000003</v>
      </c>
      <c r="E126" s="37">
        <v>19.37</v>
      </c>
      <c r="F126" s="34"/>
      <c r="G126" s="34"/>
    </row>
    <row r="127" spans="1:7">
      <c r="A127" s="37">
        <v>703</v>
      </c>
      <c r="B127" s="37">
        <v>83.34</v>
      </c>
      <c r="C127" s="38">
        <v>63.97</v>
      </c>
      <c r="D127" s="38">
        <v>4.1100000000000003</v>
      </c>
      <c r="E127" s="37">
        <v>19.37</v>
      </c>
      <c r="F127" s="34"/>
      <c r="G127" s="34"/>
    </row>
    <row r="128" spans="1:7">
      <c r="A128" s="37">
        <v>704</v>
      </c>
      <c r="B128" s="37">
        <v>89.27</v>
      </c>
      <c r="C128" s="38">
        <v>68.52</v>
      </c>
      <c r="D128" s="38">
        <v>4.32</v>
      </c>
      <c r="E128" s="37">
        <v>20.75</v>
      </c>
      <c r="F128" s="34"/>
      <c r="G128" s="34"/>
    </row>
    <row r="129" spans="1:7">
      <c r="A129" s="37">
        <v>801</v>
      </c>
      <c r="B129" s="37">
        <v>88.52</v>
      </c>
      <c r="C129" s="38">
        <v>67.95</v>
      </c>
      <c r="D129" s="37">
        <v>4.1100000000000003</v>
      </c>
      <c r="E129" s="37">
        <v>20.57</v>
      </c>
      <c r="F129" s="34"/>
      <c r="G129" s="34"/>
    </row>
    <row r="130" spans="1:7">
      <c r="A130" s="37">
        <v>802</v>
      </c>
      <c r="B130" s="37">
        <v>83.34</v>
      </c>
      <c r="C130" s="38">
        <v>63.97</v>
      </c>
      <c r="D130" s="37">
        <v>4.1100000000000003</v>
      </c>
      <c r="E130" s="37">
        <v>19.37</v>
      </c>
      <c r="F130" s="34"/>
      <c r="G130" s="34"/>
    </row>
    <row r="131" spans="1:7">
      <c r="A131" s="37">
        <v>803</v>
      </c>
      <c r="B131" s="37">
        <v>83.34</v>
      </c>
      <c r="C131" s="38">
        <v>63.97</v>
      </c>
      <c r="D131" s="38">
        <v>4.1100000000000003</v>
      </c>
      <c r="E131" s="37">
        <v>19.37</v>
      </c>
      <c r="F131" s="34"/>
      <c r="G131" s="34"/>
    </row>
    <row r="132" spans="1:7">
      <c r="A132" s="37">
        <v>804</v>
      </c>
      <c r="B132" s="37">
        <v>89.27</v>
      </c>
      <c r="C132" s="38">
        <v>68.52</v>
      </c>
      <c r="D132" s="38">
        <v>4.32</v>
      </c>
      <c r="E132" s="37">
        <v>20.75</v>
      </c>
      <c r="F132" s="34"/>
      <c r="G132" s="34"/>
    </row>
    <row r="133" spans="1:7">
      <c r="A133" s="37">
        <v>901</v>
      </c>
      <c r="B133" s="37">
        <v>88.52</v>
      </c>
      <c r="C133" s="38">
        <v>67.95</v>
      </c>
      <c r="D133" s="38">
        <v>4.1100000000000003</v>
      </c>
      <c r="E133" s="37">
        <v>20.57</v>
      </c>
      <c r="F133" s="34"/>
      <c r="G133" s="34"/>
    </row>
    <row r="134" spans="1:7">
      <c r="A134" s="37">
        <v>902</v>
      </c>
      <c r="B134" s="37">
        <v>83.34</v>
      </c>
      <c r="C134" s="38">
        <v>63.97</v>
      </c>
      <c r="D134" s="38">
        <v>4.1100000000000003</v>
      </c>
      <c r="E134" s="37">
        <v>19.37</v>
      </c>
      <c r="F134" s="34"/>
      <c r="G134" s="34"/>
    </row>
    <row r="135" spans="1:7">
      <c r="A135" s="37">
        <v>903</v>
      </c>
      <c r="B135" s="37">
        <v>83.34</v>
      </c>
      <c r="C135" s="38">
        <v>63.97</v>
      </c>
      <c r="D135" s="38">
        <v>4.1100000000000003</v>
      </c>
      <c r="E135" s="37">
        <v>19.37</v>
      </c>
      <c r="F135" s="34"/>
      <c r="G135" s="34"/>
    </row>
    <row r="136" spans="1:7">
      <c r="A136" s="37">
        <v>904</v>
      </c>
      <c r="B136" s="37">
        <v>89.27</v>
      </c>
      <c r="C136" s="38">
        <v>68.52</v>
      </c>
      <c r="D136" s="38">
        <v>4.32</v>
      </c>
      <c r="E136" s="37">
        <v>20.75</v>
      </c>
      <c r="F136" s="34"/>
      <c r="G136" s="34"/>
    </row>
    <row r="137" spans="1:7">
      <c r="A137" s="37">
        <v>1001</v>
      </c>
      <c r="B137" s="37">
        <v>88.52</v>
      </c>
      <c r="C137" s="38">
        <v>67.95</v>
      </c>
      <c r="D137" s="38">
        <v>4.1100000000000003</v>
      </c>
      <c r="E137" s="37">
        <v>20.57</v>
      </c>
      <c r="F137" s="34"/>
      <c r="G137" s="34"/>
    </row>
    <row r="138" spans="1:7">
      <c r="A138" s="37">
        <v>1002</v>
      </c>
      <c r="B138" s="37">
        <v>83.34</v>
      </c>
      <c r="C138" s="38">
        <v>63.97</v>
      </c>
      <c r="D138" s="38">
        <v>4.1100000000000003</v>
      </c>
      <c r="E138" s="37">
        <v>19.37</v>
      </c>
      <c r="F138" s="34"/>
      <c r="G138" s="34"/>
    </row>
    <row r="139" spans="1:7">
      <c r="A139" s="37">
        <v>1003</v>
      </c>
      <c r="B139" s="37">
        <v>83.34</v>
      </c>
      <c r="C139" s="38">
        <v>63.97</v>
      </c>
      <c r="D139" s="38">
        <v>4.1100000000000003</v>
      </c>
      <c r="E139" s="37">
        <v>19.37</v>
      </c>
      <c r="F139" s="34"/>
      <c r="G139" s="34"/>
    </row>
    <row r="140" spans="1:7">
      <c r="A140" s="37">
        <v>1004</v>
      </c>
      <c r="B140" s="37">
        <v>89.27</v>
      </c>
      <c r="C140" s="38">
        <v>68.52</v>
      </c>
      <c r="D140" s="38">
        <v>4.32</v>
      </c>
      <c r="E140" s="37">
        <v>20.75</v>
      </c>
      <c r="F140" s="34"/>
      <c r="G140" s="34"/>
    </row>
    <row r="141" spans="1:7">
      <c r="A141" s="37">
        <v>1101</v>
      </c>
      <c r="B141" s="37">
        <v>88.52</v>
      </c>
      <c r="C141" s="38">
        <v>67.95</v>
      </c>
      <c r="D141" s="38">
        <v>4.1100000000000003</v>
      </c>
      <c r="E141" s="37">
        <v>20.57</v>
      </c>
      <c r="F141" s="34"/>
      <c r="G141" s="34"/>
    </row>
    <row r="142" spans="1:7">
      <c r="A142" s="37">
        <v>1102</v>
      </c>
      <c r="B142" s="37">
        <v>83.34</v>
      </c>
      <c r="C142" s="38">
        <v>63.97</v>
      </c>
      <c r="D142" s="38">
        <v>4.1100000000000003</v>
      </c>
      <c r="E142" s="37">
        <v>19.37</v>
      </c>
      <c r="F142" s="34"/>
      <c r="G142" s="34"/>
    </row>
    <row r="143" spans="1:7">
      <c r="A143" s="37">
        <v>1103</v>
      </c>
      <c r="B143" s="37">
        <v>83.34</v>
      </c>
      <c r="C143" s="38">
        <v>63.97</v>
      </c>
      <c r="D143" s="38">
        <v>4.1100000000000003</v>
      </c>
      <c r="E143" s="37">
        <v>19.37</v>
      </c>
      <c r="F143" s="34"/>
      <c r="G143" s="34"/>
    </row>
    <row r="144" spans="1:7">
      <c r="A144" s="37">
        <v>1104</v>
      </c>
      <c r="B144" s="37">
        <v>89.27</v>
      </c>
      <c r="C144" s="38">
        <v>68.52</v>
      </c>
      <c r="D144" s="38">
        <v>4.32</v>
      </c>
      <c r="E144" s="37">
        <v>20.75</v>
      </c>
      <c r="F144" s="34"/>
      <c r="G144" s="34"/>
    </row>
    <row r="145" spans="1:7">
      <c r="A145" s="37">
        <v>1201</v>
      </c>
      <c r="B145" s="37">
        <v>88.52</v>
      </c>
      <c r="C145" s="38">
        <v>67.95</v>
      </c>
      <c r="D145" s="38">
        <v>4.1100000000000003</v>
      </c>
      <c r="E145" s="37">
        <v>20.57</v>
      </c>
      <c r="F145" s="34"/>
      <c r="G145" s="34"/>
    </row>
    <row r="146" spans="1:7">
      <c r="A146" s="37">
        <v>1202</v>
      </c>
      <c r="B146" s="37">
        <v>83.34</v>
      </c>
      <c r="C146" s="38">
        <v>63.97</v>
      </c>
      <c r="D146" s="38">
        <v>4.1100000000000003</v>
      </c>
      <c r="E146" s="37">
        <v>19.37</v>
      </c>
      <c r="F146" s="34"/>
      <c r="G146" s="34"/>
    </row>
    <row r="147" spans="1:7">
      <c r="A147" s="34" t="s">
        <v>58</v>
      </c>
      <c r="B147" s="34">
        <v>2583.15</v>
      </c>
      <c r="C147" s="34">
        <v>1982.79</v>
      </c>
      <c r="D147" s="34">
        <v>124.77</v>
      </c>
      <c r="E147" s="34">
        <v>600.36</v>
      </c>
      <c r="F147" s="34"/>
      <c r="G147" s="34"/>
    </row>
    <row r="148" spans="1:7">
      <c r="A148" s="39" t="s">
        <v>60</v>
      </c>
      <c r="B148" s="34"/>
      <c r="C148" s="36"/>
      <c r="D148" s="36"/>
      <c r="E148" s="34"/>
      <c r="F148" s="34"/>
      <c r="G148" s="34"/>
    </row>
    <row r="149" spans="1:7" ht="20.25">
      <c r="A149" s="59" t="s">
        <v>46</v>
      </c>
      <c r="B149" s="59"/>
      <c r="C149" s="59"/>
      <c r="D149" s="59"/>
      <c r="E149" s="59"/>
      <c r="F149" s="59"/>
      <c r="G149" s="59"/>
    </row>
    <row r="150" spans="1:7">
      <c r="A150" s="60" t="s">
        <v>65</v>
      </c>
      <c r="B150" s="60"/>
      <c r="C150" s="60"/>
      <c r="D150" s="60"/>
      <c r="E150" s="60"/>
      <c r="F150" s="60"/>
      <c r="G150" s="60"/>
    </row>
    <row r="151" spans="1:7">
      <c r="A151" s="56" t="s">
        <v>48</v>
      </c>
      <c r="B151" s="56" t="s">
        <v>49</v>
      </c>
      <c r="C151" s="56" t="s">
        <v>50</v>
      </c>
      <c r="D151" s="56"/>
      <c r="E151" s="56"/>
      <c r="F151" s="34"/>
      <c r="G151" s="34" t="s">
        <v>51</v>
      </c>
    </row>
    <row r="152" spans="1:7" ht="13.5" customHeight="1">
      <c r="A152" s="56"/>
      <c r="B152" s="56"/>
      <c r="C152" s="57" t="s">
        <v>52</v>
      </c>
      <c r="D152" s="57" t="s">
        <v>53</v>
      </c>
      <c r="E152" s="58" t="s">
        <v>54</v>
      </c>
      <c r="F152" s="35"/>
      <c r="G152" s="34">
        <v>0.302786</v>
      </c>
    </row>
    <row r="153" spans="1:7">
      <c r="A153" s="56"/>
      <c r="B153" s="56"/>
      <c r="C153" s="57"/>
      <c r="D153" s="57"/>
      <c r="E153" s="58"/>
      <c r="F153" s="35"/>
      <c r="G153" s="34" t="s">
        <v>55</v>
      </c>
    </row>
    <row r="154" spans="1:7">
      <c r="A154" s="37">
        <v>1203</v>
      </c>
      <c r="B154" s="37">
        <v>83.34</v>
      </c>
      <c r="C154" s="38">
        <v>63.97</v>
      </c>
      <c r="D154" s="38">
        <v>4.1100000000000003</v>
      </c>
      <c r="E154" s="37">
        <v>19.37</v>
      </c>
      <c r="F154" s="34"/>
      <c r="G154" s="34"/>
    </row>
    <row r="155" spans="1:7">
      <c r="A155" s="37">
        <v>1204</v>
      </c>
      <c r="B155" s="37">
        <v>89.27</v>
      </c>
      <c r="C155" s="38">
        <v>68.52</v>
      </c>
      <c r="D155" s="38">
        <v>4.32</v>
      </c>
      <c r="E155" s="37">
        <v>20.75</v>
      </c>
      <c r="F155" s="34"/>
      <c r="G155" s="34"/>
    </row>
    <row r="156" spans="1:7">
      <c r="A156" s="37">
        <v>1301</v>
      </c>
      <c r="B156" s="37">
        <v>88.52</v>
      </c>
      <c r="C156" s="38">
        <v>67.95</v>
      </c>
      <c r="D156" s="38">
        <v>4.1100000000000003</v>
      </c>
      <c r="E156" s="37">
        <v>20.57</v>
      </c>
      <c r="F156" s="34"/>
      <c r="G156" s="34"/>
    </row>
    <row r="157" spans="1:7">
      <c r="A157" s="37">
        <v>1302</v>
      </c>
      <c r="B157" s="37">
        <v>83.34</v>
      </c>
      <c r="C157" s="38">
        <v>63.97</v>
      </c>
      <c r="D157" s="38">
        <v>4.1100000000000003</v>
      </c>
      <c r="E157" s="37">
        <v>19.37</v>
      </c>
      <c r="F157" s="34"/>
      <c r="G157" s="34"/>
    </row>
    <row r="158" spans="1:7">
      <c r="A158" s="37">
        <v>1303</v>
      </c>
      <c r="B158" s="37">
        <v>83.34</v>
      </c>
      <c r="C158" s="38">
        <v>63.97</v>
      </c>
      <c r="D158" s="38">
        <v>4.1100000000000003</v>
      </c>
      <c r="E158" s="37">
        <v>19.37</v>
      </c>
      <c r="F158" s="34"/>
      <c r="G158" s="34"/>
    </row>
    <row r="159" spans="1:7">
      <c r="A159" s="37">
        <v>1304</v>
      </c>
      <c r="B159" s="37">
        <v>89.27</v>
      </c>
      <c r="C159" s="38">
        <v>68.52</v>
      </c>
      <c r="D159" s="38">
        <v>4.32</v>
      </c>
      <c r="E159" s="37">
        <v>20.75</v>
      </c>
      <c r="F159" s="34"/>
      <c r="G159" s="34"/>
    </row>
    <row r="160" spans="1:7">
      <c r="A160" s="37">
        <v>1401</v>
      </c>
      <c r="B160" s="37">
        <v>88.52</v>
      </c>
      <c r="C160" s="38">
        <v>67.95</v>
      </c>
      <c r="D160" s="37">
        <v>4.1100000000000003</v>
      </c>
      <c r="E160" s="37">
        <v>20.57</v>
      </c>
      <c r="F160" s="34"/>
      <c r="G160" s="34"/>
    </row>
    <row r="161" spans="1:7">
      <c r="A161" s="37">
        <v>1402</v>
      </c>
      <c r="B161" s="37">
        <v>83.34</v>
      </c>
      <c r="C161" s="38">
        <v>63.97</v>
      </c>
      <c r="D161" s="38">
        <v>4.1100000000000003</v>
      </c>
      <c r="E161" s="37">
        <v>19.37</v>
      </c>
      <c r="F161" s="34"/>
      <c r="G161" s="34"/>
    </row>
    <row r="162" spans="1:7">
      <c r="A162" s="37">
        <v>1403</v>
      </c>
      <c r="B162" s="37">
        <v>83.34</v>
      </c>
      <c r="C162" s="38">
        <v>63.97</v>
      </c>
      <c r="D162" s="38">
        <v>4.1100000000000003</v>
      </c>
      <c r="E162" s="37">
        <v>19.37</v>
      </c>
      <c r="F162" s="34"/>
      <c r="G162" s="34"/>
    </row>
    <row r="163" spans="1:7">
      <c r="A163" s="37">
        <v>1404</v>
      </c>
      <c r="B163" s="37">
        <v>89.27</v>
      </c>
      <c r="C163" s="38">
        <v>68.52</v>
      </c>
      <c r="D163" s="38">
        <v>4.32</v>
      </c>
      <c r="E163" s="37">
        <v>20.75</v>
      </c>
      <c r="F163" s="34"/>
      <c r="G163" s="34"/>
    </row>
    <row r="164" spans="1:7">
      <c r="A164" s="37">
        <v>1501</v>
      </c>
      <c r="B164" s="37">
        <v>88.52</v>
      </c>
      <c r="C164" s="38">
        <v>67.95</v>
      </c>
      <c r="D164" s="38">
        <v>4.1100000000000003</v>
      </c>
      <c r="E164" s="37">
        <v>20.57</v>
      </c>
      <c r="F164" s="34"/>
      <c r="G164" s="34"/>
    </row>
    <row r="165" spans="1:7">
      <c r="A165" s="37">
        <v>1502</v>
      </c>
      <c r="B165" s="37">
        <v>83.34</v>
      </c>
      <c r="C165" s="38">
        <v>63.97</v>
      </c>
      <c r="D165" s="38">
        <v>4.1100000000000003</v>
      </c>
      <c r="E165" s="37">
        <v>19.37</v>
      </c>
      <c r="F165" s="34"/>
      <c r="G165" s="34"/>
    </row>
    <row r="166" spans="1:7">
      <c r="A166" s="37">
        <v>1503</v>
      </c>
      <c r="B166" s="37">
        <v>83.34</v>
      </c>
      <c r="C166" s="38">
        <v>63.97</v>
      </c>
      <c r="D166" s="37">
        <v>4.1100000000000003</v>
      </c>
      <c r="E166" s="37">
        <v>19.37</v>
      </c>
      <c r="F166" s="34"/>
      <c r="G166" s="34"/>
    </row>
    <row r="167" spans="1:7">
      <c r="A167" s="37">
        <v>1504</v>
      </c>
      <c r="B167" s="37">
        <v>89.27</v>
      </c>
      <c r="C167" s="38">
        <v>68.52</v>
      </c>
      <c r="D167" s="37">
        <v>4.32</v>
      </c>
      <c r="E167" s="37">
        <v>20.75</v>
      </c>
      <c r="F167" s="34"/>
      <c r="G167" s="34"/>
    </row>
    <row r="168" spans="1:7">
      <c r="A168" s="37">
        <v>1601</v>
      </c>
      <c r="B168" s="37">
        <v>88.52</v>
      </c>
      <c r="C168" s="38">
        <v>67.95</v>
      </c>
      <c r="D168" s="38">
        <v>4.1100000000000003</v>
      </c>
      <c r="E168" s="37">
        <v>20.57</v>
      </c>
      <c r="F168" s="34"/>
      <c r="G168" s="34"/>
    </row>
    <row r="169" spans="1:7">
      <c r="A169" s="37">
        <v>1602</v>
      </c>
      <c r="B169" s="37">
        <v>83.34</v>
      </c>
      <c r="C169" s="38">
        <v>63.97</v>
      </c>
      <c r="D169" s="38">
        <v>4.1100000000000003</v>
      </c>
      <c r="E169" s="37">
        <v>19.37</v>
      </c>
      <c r="F169" s="34"/>
      <c r="G169" s="34"/>
    </row>
    <row r="170" spans="1:7">
      <c r="A170" s="37">
        <v>1603</v>
      </c>
      <c r="B170" s="37">
        <v>83.34</v>
      </c>
      <c r="C170" s="38">
        <v>63.97</v>
      </c>
      <c r="D170" s="38">
        <v>4.1100000000000003</v>
      </c>
      <c r="E170" s="37">
        <v>19.37</v>
      </c>
      <c r="F170" s="34"/>
      <c r="G170" s="34"/>
    </row>
    <row r="171" spans="1:7">
      <c r="A171" s="37">
        <v>1604</v>
      </c>
      <c r="B171" s="37">
        <v>89.27</v>
      </c>
      <c r="C171" s="38">
        <v>68.52</v>
      </c>
      <c r="D171" s="38">
        <v>4.32</v>
      </c>
      <c r="E171" s="37">
        <v>20.75</v>
      </c>
      <c r="F171" s="34"/>
      <c r="G171" s="34"/>
    </row>
    <row r="172" spans="1:7">
      <c r="A172" s="37">
        <v>1701</v>
      </c>
      <c r="B172" s="37">
        <v>88.52</v>
      </c>
      <c r="C172" s="38">
        <v>67.95</v>
      </c>
      <c r="D172" s="38">
        <v>4.1100000000000003</v>
      </c>
      <c r="E172" s="37">
        <v>20.57</v>
      </c>
      <c r="F172" s="34"/>
      <c r="G172" s="34"/>
    </row>
    <row r="173" spans="1:7">
      <c r="A173" s="37">
        <v>1702</v>
      </c>
      <c r="B173" s="37">
        <v>83.34</v>
      </c>
      <c r="C173" s="38">
        <v>63.97</v>
      </c>
      <c r="D173" s="38">
        <v>4.1100000000000003</v>
      </c>
      <c r="E173" s="37">
        <v>19.37</v>
      </c>
      <c r="F173" s="34"/>
      <c r="G173" s="34"/>
    </row>
    <row r="174" spans="1:7">
      <c r="A174" s="37">
        <v>1703</v>
      </c>
      <c r="B174" s="37">
        <v>83.34</v>
      </c>
      <c r="C174" s="38">
        <v>63.97</v>
      </c>
      <c r="D174" s="38">
        <v>4.1100000000000003</v>
      </c>
      <c r="E174" s="37">
        <v>19.37</v>
      </c>
      <c r="F174" s="34"/>
      <c r="G174" s="34"/>
    </row>
    <row r="175" spans="1:7">
      <c r="A175" s="37">
        <v>1704</v>
      </c>
      <c r="B175" s="37">
        <v>89.27</v>
      </c>
      <c r="C175" s="38">
        <v>68.52</v>
      </c>
      <c r="D175" s="38">
        <v>4.32</v>
      </c>
      <c r="E175" s="37">
        <v>20.75</v>
      </c>
      <c r="F175" s="34"/>
      <c r="G175" s="34"/>
    </row>
    <row r="176" spans="1:7">
      <c r="A176" s="37">
        <v>1801</v>
      </c>
      <c r="B176" s="37">
        <v>88.52</v>
      </c>
      <c r="C176" s="38">
        <v>67.95</v>
      </c>
      <c r="D176" s="38">
        <v>4.1100000000000003</v>
      </c>
      <c r="E176" s="37">
        <v>20.57</v>
      </c>
      <c r="F176" s="34"/>
      <c r="G176" s="34"/>
    </row>
    <row r="177" spans="1:7">
      <c r="A177" s="37">
        <v>1802</v>
      </c>
      <c r="B177" s="37">
        <v>83.34</v>
      </c>
      <c r="C177" s="38">
        <v>63.97</v>
      </c>
      <c r="D177" s="38">
        <v>4.1100000000000003</v>
      </c>
      <c r="E177" s="37">
        <v>19.37</v>
      </c>
      <c r="F177" s="34"/>
      <c r="G177" s="34"/>
    </row>
    <row r="178" spans="1:7">
      <c r="A178" s="37">
        <v>1803</v>
      </c>
      <c r="B178" s="37">
        <v>83.34</v>
      </c>
      <c r="C178" s="38">
        <v>63.97</v>
      </c>
      <c r="D178" s="38">
        <v>4.1100000000000003</v>
      </c>
      <c r="E178" s="37">
        <v>19.37</v>
      </c>
      <c r="F178" s="34"/>
      <c r="G178" s="34"/>
    </row>
    <row r="179" spans="1:7">
      <c r="A179" s="37">
        <v>1804</v>
      </c>
      <c r="B179" s="37">
        <v>89.27</v>
      </c>
      <c r="C179" s="38">
        <v>68.52</v>
      </c>
      <c r="D179" s="38">
        <v>4.32</v>
      </c>
      <c r="E179" s="37">
        <v>20.75</v>
      </c>
      <c r="F179" s="34"/>
      <c r="G179" s="34"/>
    </row>
    <row r="180" spans="1:7">
      <c r="A180" s="34"/>
      <c r="B180" s="34"/>
      <c r="C180" s="36"/>
      <c r="D180" s="36"/>
      <c r="E180" s="34"/>
      <c r="F180" s="34"/>
      <c r="G180" s="34"/>
    </row>
    <row r="181" spans="1:7">
      <c r="A181" s="34"/>
      <c r="B181" s="34"/>
      <c r="C181" s="36"/>
      <c r="D181" s="36"/>
      <c r="E181" s="34"/>
      <c r="F181" s="34"/>
      <c r="G181" s="34"/>
    </row>
    <row r="182" spans="1:7">
      <c r="A182" s="34"/>
      <c r="B182" s="34"/>
      <c r="C182" s="36"/>
      <c r="D182" s="36"/>
      <c r="E182" s="34"/>
      <c r="F182" s="34"/>
      <c r="G182" s="34"/>
    </row>
    <row r="183" spans="1:7">
      <c r="A183" s="34"/>
      <c r="B183" s="34"/>
      <c r="C183" s="36"/>
      <c r="D183" s="36"/>
      <c r="E183" s="34"/>
      <c r="F183" s="34"/>
      <c r="G183" s="34"/>
    </row>
    <row r="184" spans="1:7">
      <c r="A184" s="34" t="s">
        <v>58</v>
      </c>
      <c r="B184" s="34">
        <v>2239.4299999999998</v>
      </c>
      <c r="C184" s="34">
        <v>1718.95</v>
      </c>
      <c r="D184" s="34">
        <v>108.33</v>
      </c>
      <c r="E184" s="34">
        <v>520.48</v>
      </c>
      <c r="F184" s="34"/>
      <c r="G184" s="34"/>
    </row>
    <row r="185" spans="1:7">
      <c r="A185" s="39" t="s">
        <v>60</v>
      </c>
      <c r="B185" s="34"/>
      <c r="C185" s="36"/>
      <c r="D185" s="36"/>
      <c r="E185" s="34"/>
      <c r="F185" s="34"/>
      <c r="G185" s="34"/>
    </row>
    <row r="186" spans="1:7" ht="20.25">
      <c r="A186" s="130" t="s">
        <v>46</v>
      </c>
      <c r="B186" s="130"/>
      <c r="C186" s="130"/>
      <c r="D186" s="130"/>
      <c r="E186" s="130"/>
      <c r="F186" s="130"/>
      <c r="G186" s="130"/>
    </row>
    <row r="187" spans="1:7">
      <c r="A187" s="116" t="s">
        <v>66</v>
      </c>
      <c r="B187" s="116"/>
      <c r="C187" s="116"/>
      <c r="D187" s="116"/>
      <c r="E187" s="116"/>
      <c r="F187" s="116"/>
      <c r="G187" s="116"/>
    </row>
    <row r="188" spans="1:7">
      <c r="A188" s="120" t="s">
        <v>48</v>
      </c>
      <c r="B188" s="123" t="s">
        <v>49</v>
      </c>
      <c r="C188" s="117" t="s">
        <v>50</v>
      </c>
      <c r="D188" s="118"/>
      <c r="E188" s="119"/>
      <c r="F188" s="34"/>
      <c r="G188" s="42" t="s">
        <v>51</v>
      </c>
    </row>
    <row r="189" spans="1:7" ht="13.5" customHeight="1">
      <c r="A189" s="121"/>
      <c r="B189" s="124"/>
      <c r="C189" s="126" t="s">
        <v>52</v>
      </c>
      <c r="D189" s="126" t="s">
        <v>53</v>
      </c>
      <c r="E189" s="128" t="s">
        <v>54</v>
      </c>
      <c r="F189" s="35"/>
      <c r="G189" s="42">
        <v>1.1818169999999999</v>
      </c>
    </row>
    <row r="190" spans="1:7">
      <c r="A190" s="122"/>
      <c r="B190" s="125"/>
      <c r="C190" s="127"/>
      <c r="D190" s="127"/>
      <c r="E190" s="129"/>
      <c r="F190" s="35"/>
      <c r="G190" s="42" t="s">
        <v>55</v>
      </c>
    </row>
    <row r="191" spans="1:7">
      <c r="A191" s="37">
        <v>-204</v>
      </c>
      <c r="B191" s="37">
        <v>15.84</v>
      </c>
      <c r="C191" s="38">
        <v>7.26</v>
      </c>
      <c r="D191" s="36"/>
      <c r="E191" s="37">
        <v>8.58</v>
      </c>
      <c r="F191" s="43"/>
      <c r="G191" s="44"/>
    </row>
    <row r="192" spans="1:7">
      <c r="A192" s="37">
        <v>-205</v>
      </c>
      <c r="B192" s="37">
        <v>18</v>
      </c>
      <c r="C192" s="38">
        <v>8.25</v>
      </c>
      <c r="D192" s="36"/>
      <c r="E192" s="37">
        <v>9.75</v>
      </c>
      <c r="F192" s="43"/>
      <c r="G192" s="44"/>
    </row>
    <row r="193" spans="1:7">
      <c r="A193" s="37">
        <v>-206</v>
      </c>
      <c r="B193" s="37">
        <v>15.84</v>
      </c>
      <c r="C193" s="38">
        <v>7.26</v>
      </c>
      <c r="D193" s="36"/>
      <c r="E193" s="37">
        <v>8.58</v>
      </c>
      <c r="F193" s="43"/>
      <c r="G193" s="44"/>
    </row>
    <row r="194" spans="1:7">
      <c r="A194" s="37">
        <v>-207</v>
      </c>
      <c r="B194" s="37">
        <v>26.95</v>
      </c>
      <c r="C194" s="38">
        <v>12.35</v>
      </c>
      <c r="D194" s="36"/>
      <c r="E194" s="37">
        <v>14.6</v>
      </c>
      <c r="F194" s="43"/>
      <c r="G194" s="44"/>
    </row>
    <row r="195" spans="1:7">
      <c r="A195" s="37">
        <v>-208</v>
      </c>
      <c r="B195" s="37">
        <v>21.38</v>
      </c>
      <c r="C195" s="38">
        <v>9.8000000000000007</v>
      </c>
      <c r="D195" s="36"/>
      <c r="E195" s="37">
        <v>11.58</v>
      </c>
      <c r="F195" s="43"/>
      <c r="G195" s="44"/>
    </row>
    <row r="196" spans="1:7">
      <c r="A196" s="37">
        <v>-209</v>
      </c>
      <c r="B196" s="37">
        <v>14.53</v>
      </c>
      <c r="C196" s="38">
        <v>6.66</v>
      </c>
      <c r="D196" s="36"/>
      <c r="E196" s="37">
        <v>7.87</v>
      </c>
      <c r="F196" s="43"/>
      <c r="G196" s="44"/>
    </row>
    <row r="197" spans="1:7">
      <c r="A197" s="37">
        <v>-210</v>
      </c>
      <c r="B197" s="37">
        <v>14.53</v>
      </c>
      <c r="C197" s="38">
        <v>6.66</v>
      </c>
      <c r="D197" s="34"/>
      <c r="E197" s="37">
        <v>7.87</v>
      </c>
      <c r="F197" s="43"/>
      <c r="G197" s="44"/>
    </row>
    <row r="198" spans="1:7">
      <c r="A198" s="37">
        <v>-211</v>
      </c>
      <c r="B198" s="37">
        <v>21.38</v>
      </c>
      <c r="C198" s="38">
        <v>9.8000000000000007</v>
      </c>
      <c r="D198" s="36"/>
      <c r="E198" s="37">
        <v>11.58</v>
      </c>
      <c r="F198" s="43"/>
      <c r="G198" s="44"/>
    </row>
    <row r="199" spans="1:7">
      <c r="A199" s="37">
        <v>-212</v>
      </c>
      <c r="B199" s="37">
        <v>18</v>
      </c>
      <c r="C199" s="38">
        <v>8.25</v>
      </c>
      <c r="D199" s="36"/>
      <c r="E199" s="37">
        <v>9.75</v>
      </c>
      <c r="F199" s="43"/>
      <c r="G199" s="44"/>
    </row>
    <row r="200" spans="1:7">
      <c r="A200" s="37">
        <v>-213</v>
      </c>
      <c r="B200" s="37">
        <v>15.84</v>
      </c>
      <c r="C200" s="38">
        <v>7.26</v>
      </c>
      <c r="D200" s="36"/>
      <c r="E200" s="37">
        <v>8.58</v>
      </c>
      <c r="F200" s="43"/>
      <c r="G200" s="44"/>
    </row>
    <row r="201" spans="1:7">
      <c r="A201" s="37">
        <v>-214</v>
      </c>
      <c r="B201" s="37">
        <v>22.32</v>
      </c>
      <c r="C201" s="38">
        <v>10.23</v>
      </c>
      <c r="D201" s="36"/>
      <c r="E201" s="37">
        <v>12.09</v>
      </c>
      <c r="F201" s="43"/>
      <c r="G201" s="44"/>
    </row>
    <row r="202" spans="1:7">
      <c r="A202" s="37">
        <v>-215</v>
      </c>
      <c r="B202" s="37">
        <v>23.76</v>
      </c>
      <c r="C202" s="38">
        <v>10.89</v>
      </c>
      <c r="D202" s="36"/>
      <c r="E202" s="37">
        <v>12.87</v>
      </c>
      <c r="F202" s="43"/>
      <c r="G202" s="44"/>
    </row>
    <row r="203" spans="1:7">
      <c r="A203" s="37">
        <v>-216</v>
      </c>
      <c r="B203" s="37">
        <v>23.76</v>
      </c>
      <c r="C203" s="38">
        <v>10.89</v>
      </c>
      <c r="D203" s="34"/>
      <c r="E203" s="37">
        <v>12.87</v>
      </c>
      <c r="F203" s="43"/>
      <c r="G203" s="44"/>
    </row>
    <row r="204" spans="1:7">
      <c r="A204" s="37">
        <v>-217</v>
      </c>
      <c r="B204" s="37">
        <v>22.32</v>
      </c>
      <c r="C204" s="38">
        <v>10.23</v>
      </c>
      <c r="D204" s="34"/>
      <c r="E204" s="37">
        <v>12.09</v>
      </c>
      <c r="F204" s="43"/>
      <c r="G204" s="44"/>
    </row>
    <row r="205" spans="1:7">
      <c r="A205" s="37">
        <v>-218</v>
      </c>
      <c r="B205" s="37">
        <v>15.84</v>
      </c>
      <c r="C205" s="38">
        <v>7.26</v>
      </c>
      <c r="D205" s="36"/>
      <c r="E205" s="37">
        <v>8.58</v>
      </c>
      <c r="F205" s="43"/>
      <c r="G205" s="44"/>
    </row>
    <row r="206" spans="1:7">
      <c r="A206" s="37">
        <v>-219</v>
      </c>
      <c r="B206" s="37">
        <v>18</v>
      </c>
      <c r="C206" s="38">
        <v>8.25</v>
      </c>
      <c r="D206" s="36"/>
      <c r="E206" s="37">
        <v>9.75</v>
      </c>
      <c r="F206" s="43"/>
      <c r="G206" s="44"/>
    </row>
    <row r="207" spans="1:7">
      <c r="A207" s="37">
        <v>-220</v>
      </c>
      <c r="B207" s="37">
        <v>21.38</v>
      </c>
      <c r="C207" s="38">
        <v>9.8000000000000007</v>
      </c>
      <c r="D207" s="36"/>
      <c r="E207" s="37">
        <v>11.58</v>
      </c>
      <c r="F207" s="43"/>
      <c r="G207" s="44"/>
    </row>
    <row r="208" spans="1:7">
      <c r="A208" s="37">
        <v>-221</v>
      </c>
      <c r="B208" s="37">
        <v>14.53</v>
      </c>
      <c r="C208" s="38">
        <v>6.66</v>
      </c>
      <c r="D208" s="36"/>
      <c r="E208" s="37">
        <v>7.87</v>
      </c>
      <c r="F208" s="43"/>
      <c r="G208" s="44"/>
    </row>
    <row r="209" spans="1:7">
      <c r="A209" s="37">
        <v>-222</v>
      </c>
      <c r="B209" s="37">
        <v>14.53</v>
      </c>
      <c r="C209" s="38">
        <v>6.66</v>
      </c>
      <c r="D209" s="36"/>
      <c r="E209" s="37">
        <v>7.87</v>
      </c>
      <c r="F209" s="43"/>
      <c r="G209" s="44"/>
    </row>
    <row r="210" spans="1:7">
      <c r="A210" s="37">
        <v>-223</v>
      </c>
      <c r="B210" s="37">
        <v>21.38</v>
      </c>
      <c r="C210" s="38">
        <v>9.8000000000000007</v>
      </c>
      <c r="D210" s="36"/>
      <c r="E210" s="37">
        <v>11.58</v>
      </c>
      <c r="F210" s="43"/>
      <c r="G210" s="44"/>
    </row>
    <row r="211" spans="1:7">
      <c r="A211" s="37">
        <v>-224</v>
      </c>
      <c r="B211" s="37">
        <v>26.95</v>
      </c>
      <c r="C211" s="38">
        <v>12.35</v>
      </c>
      <c r="D211" s="36"/>
      <c r="E211" s="37">
        <v>14.6</v>
      </c>
      <c r="F211" s="43"/>
      <c r="G211" s="44"/>
    </row>
    <row r="212" spans="1:7">
      <c r="A212" s="37">
        <v>-225</v>
      </c>
      <c r="B212" s="37">
        <v>15.84</v>
      </c>
      <c r="C212" s="38">
        <v>7.26</v>
      </c>
      <c r="D212" s="36"/>
      <c r="E212" s="37">
        <v>8.58</v>
      </c>
      <c r="F212" s="43"/>
      <c r="G212" s="44"/>
    </row>
    <row r="213" spans="1:7">
      <c r="A213" s="37">
        <v>-226</v>
      </c>
      <c r="B213" s="37">
        <v>18</v>
      </c>
      <c r="C213" s="38">
        <v>8.25</v>
      </c>
      <c r="D213" s="36"/>
      <c r="E213" s="37">
        <v>9.75</v>
      </c>
      <c r="F213" s="43"/>
      <c r="G213" s="44"/>
    </row>
    <row r="214" spans="1:7">
      <c r="A214" s="37">
        <v>-227</v>
      </c>
      <c r="B214" s="37">
        <v>15.84</v>
      </c>
      <c r="C214" s="38">
        <v>7.26</v>
      </c>
      <c r="D214" s="36"/>
      <c r="E214" s="37">
        <v>8.58</v>
      </c>
      <c r="F214" s="43"/>
      <c r="G214" s="44"/>
    </row>
    <row r="215" spans="1:7">
      <c r="A215" s="37">
        <v>-228</v>
      </c>
      <c r="B215" s="37">
        <v>23.76</v>
      </c>
      <c r="C215" s="38">
        <v>10.89</v>
      </c>
      <c r="D215" s="36"/>
      <c r="E215" s="37">
        <v>12.87</v>
      </c>
      <c r="F215" s="43"/>
      <c r="G215" s="44"/>
    </row>
    <row r="216" spans="1:7">
      <c r="A216" s="37">
        <v>-229</v>
      </c>
      <c r="B216" s="37">
        <v>9.82</v>
      </c>
      <c r="C216" s="38">
        <v>4.5</v>
      </c>
      <c r="D216" s="36"/>
      <c r="E216" s="37">
        <v>5.32</v>
      </c>
      <c r="F216" s="43"/>
      <c r="G216" s="44"/>
    </row>
    <row r="217" spans="1:7">
      <c r="A217" s="37">
        <v>-230</v>
      </c>
      <c r="B217" s="37">
        <v>18</v>
      </c>
      <c r="C217" s="38">
        <v>8.25</v>
      </c>
      <c r="D217" s="36"/>
      <c r="E217" s="37">
        <v>9.75</v>
      </c>
      <c r="F217" s="43"/>
      <c r="G217" s="44"/>
    </row>
    <row r="218" spans="1:7">
      <c r="A218" s="37">
        <v>-231</v>
      </c>
      <c r="B218" s="37">
        <v>18</v>
      </c>
      <c r="C218" s="38">
        <v>8.25</v>
      </c>
      <c r="D218" s="36"/>
      <c r="E218" s="37">
        <v>9.75</v>
      </c>
      <c r="F218" s="43"/>
      <c r="G218" s="44"/>
    </row>
    <row r="219" spans="1:7">
      <c r="A219" s="37">
        <v>-232</v>
      </c>
      <c r="B219" s="37">
        <v>9.82</v>
      </c>
      <c r="C219" s="38">
        <v>4.5</v>
      </c>
      <c r="D219" s="36"/>
      <c r="E219" s="37">
        <v>5.32</v>
      </c>
      <c r="F219" s="43"/>
      <c r="G219" s="44"/>
    </row>
    <row r="220" spans="1:7">
      <c r="A220" s="37">
        <v>-233</v>
      </c>
      <c r="B220" s="37">
        <v>21.82</v>
      </c>
      <c r="C220" s="38">
        <v>10</v>
      </c>
      <c r="D220" s="36"/>
      <c r="E220" s="37">
        <v>11.82</v>
      </c>
      <c r="F220" s="43"/>
      <c r="G220" s="44"/>
    </row>
    <row r="221" spans="1:7">
      <c r="A221" s="41" t="s">
        <v>58</v>
      </c>
      <c r="B221" s="43">
        <v>557.96</v>
      </c>
      <c r="C221" s="34">
        <v>255.73</v>
      </c>
      <c r="D221" s="34"/>
      <c r="E221" s="43">
        <v>302.23</v>
      </c>
      <c r="F221" s="43"/>
      <c r="G221" s="44"/>
    </row>
    <row r="222" spans="1:7">
      <c r="A222" s="45" t="s">
        <v>60</v>
      </c>
      <c r="B222" s="43"/>
      <c r="C222" s="36"/>
      <c r="D222" s="36"/>
      <c r="E222" s="43"/>
      <c r="F222" s="43"/>
      <c r="G222" s="44"/>
    </row>
    <row r="223" spans="1:7" ht="20.25">
      <c r="A223" s="130" t="s">
        <v>46</v>
      </c>
      <c r="B223" s="130"/>
      <c r="C223" s="130"/>
      <c r="D223" s="130"/>
      <c r="E223" s="130"/>
      <c r="F223" s="130"/>
      <c r="G223" s="130"/>
    </row>
    <row r="224" spans="1:7">
      <c r="A224" s="116" t="s">
        <v>66</v>
      </c>
      <c r="B224" s="116"/>
      <c r="C224" s="116"/>
      <c r="D224" s="116"/>
      <c r="E224" s="116"/>
      <c r="F224" s="116"/>
      <c r="G224" s="116"/>
    </row>
    <row r="225" spans="1:7">
      <c r="A225" s="120" t="s">
        <v>48</v>
      </c>
      <c r="B225" s="123" t="s">
        <v>49</v>
      </c>
      <c r="C225" s="117" t="s">
        <v>50</v>
      </c>
      <c r="D225" s="118"/>
      <c r="E225" s="119"/>
      <c r="F225" s="34"/>
      <c r="G225" s="42" t="s">
        <v>51</v>
      </c>
    </row>
    <row r="226" spans="1:7" ht="13.5" customHeight="1">
      <c r="A226" s="121"/>
      <c r="B226" s="124"/>
      <c r="C226" s="126" t="s">
        <v>52</v>
      </c>
      <c r="D226" s="126" t="s">
        <v>53</v>
      </c>
      <c r="E226" s="128" t="s">
        <v>54</v>
      </c>
      <c r="F226" s="35"/>
      <c r="G226" s="42">
        <v>1.1818169999999999</v>
      </c>
    </row>
    <row r="227" spans="1:7">
      <c r="A227" s="122"/>
      <c r="B227" s="125"/>
      <c r="C227" s="127"/>
      <c r="D227" s="127"/>
      <c r="E227" s="129"/>
      <c r="F227" s="35"/>
      <c r="G227" s="42" t="s">
        <v>55</v>
      </c>
    </row>
    <row r="228" spans="1:7">
      <c r="A228" s="37">
        <v>-234</v>
      </c>
      <c r="B228" s="37">
        <v>13.42</v>
      </c>
      <c r="C228" s="38">
        <v>6.15</v>
      </c>
      <c r="D228" s="36"/>
      <c r="E228" s="37">
        <v>7.27</v>
      </c>
      <c r="F228" s="43"/>
      <c r="G228" s="44"/>
    </row>
    <row r="229" spans="1:7">
      <c r="A229" s="37">
        <v>-235</v>
      </c>
      <c r="B229" s="37">
        <v>24.55</v>
      </c>
      <c r="C229" s="38">
        <v>11.25</v>
      </c>
      <c r="D229" s="36"/>
      <c r="E229" s="37">
        <v>13.3</v>
      </c>
      <c r="F229" s="43"/>
      <c r="G229" s="44"/>
    </row>
    <row r="230" spans="1:7">
      <c r="A230" s="37">
        <v>-236</v>
      </c>
      <c r="B230" s="37">
        <v>18</v>
      </c>
      <c r="C230" s="38">
        <v>8.25</v>
      </c>
      <c r="D230" s="36"/>
      <c r="E230" s="37">
        <v>9.75</v>
      </c>
      <c r="F230" s="43"/>
      <c r="G230" s="44"/>
    </row>
    <row r="231" spans="1:7">
      <c r="A231" s="37">
        <v>-237</v>
      </c>
      <c r="B231" s="37">
        <v>9.82</v>
      </c>
      <c r="C231" s="38">
        <v>4.5</v>
      </c>
      <c r="D231" s="36"/>
      <c r="E231" s="37">
        <v>5.32</v>
      </c>
      <c r="F231" s="43"/>
      <c r="G231" s="44"/>
    </row>
    <row r="232" spans="1:7">
      <c r="A232" s="37">
        <v>-238</v>
      </c>
      <c r="B232" s="37">
        <v>9.82</v>
      </c>
      <c r="C232" s="38">
        <v>4.5</v>
      </c>
      <c r="D232" s="36"/>
      <c r="E232" s="37">
        <v>5.32</v>
      </c>
      <c r="F232" s="43"/>
      <c r="G232" s="44"/>
    </row>
    <row r="233" spans="1:7">
      <c r="A233" s="37">
        <v>-239</v>
      </c>
      <c r="B233" s="37">
        <v>18</v>
      </c>
      <c r="C233" s="38">
        <v>8.25</v>
      </c>
      <c r="D233" s="36"/>
      <c r="E233" s="37">
        <v>9.75</v>
      </c>
      <c r="F233" s="43"/>
      <c r="G233" s="44"/>
    </row>
    <row r="234" spans="1:7">
      <c r="A234" s="37">
        <v>-240</v>
      </c>
      <c r="B234" s="37">
        <v>25.09</v>
      </c>
      <c r="C234" s="38">
        <v>11.5</v>
      </c>
      <c r="D234" s="34"/>
      <c r="E234" s="37">
        <v>13.59</v>
      </c>
      <c r="F234" s="43"/>
      <c r="G234" s="44"/>
    </row>
    <row r="235" spans="1:7">
      <c r="A235" s="37">
        <v>-241</v>
      </c>
      <c r="B235" s="37">
        <v>24</v>
      </c>
      <c r="C235" s="38">
        <v>11</v>
      </c>
      <c r="D235" s="36"/>
      <c r="E235" s="37">
        <v>13</v>
      </c>
      <c r="F235" s="43"/>
      <c r="G235" s="44"/>
    </row>
    <row r="236" spans="1:7">
      <c r="A236" s="37">
        <v>-242</v>
      </c>
      <c r="B236" s="37">
        <v>21.82</v>
      </c>
      <c r="C236" s="38">
        <v>10</v>
      </c>
      <c r="D236" s="36"/>
      <c r="E236" s="37">
        <v>11.82</v>
      </c>
      <c r="F236" s="43"/>
      <c r="G236" s="44"/>
    </row>
    <row r="237" spans="1:7">
      <c r="A237" s="37">
        <v>-243</v>
      </c>
      <c r="B237" s="37">
        <v>9.82</v>
      </c>
      <c r="C237" s="38">
        <v>4.5</v>
      </c>
      <c r="D237" s="36"/>
      <c r="E237" s="37">
        <v>5.32</v>
      </c>
      <c r="F237" s="43"/>
      <c r="G237" s="44"/>
    </row>
    <row r="238" spans="1:7">
      <c r="A238" s="37">
        <v>-244</v>
      </c>
      <c r="B238" s="37">
        <v>18</v>
      </c>
      <c r="C238" s="38">
        <v>8.25</v>
      </c>
      <c r="D238" s="36"/>
      <c r="E238" s="37">
        <v>9.75</v>
      </c>
      <c r="F238" s="43"/>
      <c r="G238" s="44"/>
    </row>
    <row r="239" spans="1:7">
      <c r="A239" s="41" t="s">
        <v>64</v>
      </c>
      <c r="B239" s="43"/>
      <c r="C239" s="36"/>
      <c r="D239" s="36"/>
      <c r="E239" s="43"/>
      <c r="F239" s="43"/>
      <c r="G239" s="44"/>
    </row>
    <row r="240" spans="1:7">
      <c r="A240" s="37">
        <v>-101</v>
      </c>
      <c r="B240" s="37">
        <v>18</v>
      </c>
      <c r="C240" s="38">
        <v>8.25</v>
      </c>
      <c r="D240" s="34"/>
      <c r="E240" s="37">
        <v>9.75</v>
      </c>
      <c r="F240" s="43"/>
      <c r="G240" s="44"/>
    </row>
    <row r="241" spans="1:7">
      <c r="A241" s="37">
        <v>-102</v>
      </c>
      <c r="B241" s="37">
        <v>9.86</v>
      </c>
      <c r="C241" s="38">
        <v>4.5199999999999996</v>
      </c>
      <c r="D241" s="34"/>
      <c r="E241" s="37">
        <v>5.34</v>
      </c>
      <c r="F241" s="43"/>
      <c r="G241" s="44"/>
    </row>
    <row r="242" spans="1:7">
      <c r="A242" s="37">
        <v>-103</v>
      </c>
      <c r="B242" s="37">
        <v>23.76</v>
      </c>
      <c r="C242" s="38">
        <v>10.89</v>
      </c>
      <c r="D242" s="36"/>
      <c r="E242" s="37">
        <v>12.87</v>
      </c>
      <c r="F242" s="43"/>
      <c r="G242" s="44"/>
    </row>
    <row r="243" spans="1:7">
      <c r="A243" s="37">
        <v>-104</v>
      </c>
      <c r="B243" s="37">
        <v>15.84</v>
      </c>
      <c r="C243" s="38">
        <v>7.26</v>
      </c>
      <c r="D243" s="36"/>
      <c r="E243" s="37">
        <v>8.58</v>
      </c>
      <c r="F243" s="43"/>
      <c r="G243" s="44"/>
    </row>
    <row r="244" spans="1:7">
      <c r="A244" s="37">
        <v>-105</v>
      </c>
      <c r="B244" s="37">
        <v>18</v>
      </c>
      <c r="C244" s="38">
        <v>8.25</v>
      </c>
      <c r="D244" s="36"/>
      <c r="E244" s="37">
        <v>9.75</v>
      </c>
      <c r="F244" s="43"/>
      <c r="G244" s="44"/>
    </row>
    <row r="245" spans="1:7">
      <c r="A245" s="37">
        <v>-106</v>
      </c>
      <c r="B245" s="37">
        <v>15.84</v>
      </c>
      <c r="C245" s="38">
        <v>7.26</v>
      </c>
      <c r="D245" s="36"/>
      <c r="E245" s="37">
        <v>8.58</v>
      </c>
      <c r="F245" s="43"/>
      <c r="G245" s="44"/>
    </row>
    <row r="246" spans="1:7">
      <c r="A246" s="37">
        <v>-107</v>
      </c>
      <c r="B246" s="37">
        <v>26.95</v>
      </c>
      <c r="C246" s="38">
        <v>12.35</v>
      </c>
      <c r="D246" s="36"/>
      <c r="E246" s="37">
        <v>14.6</v>
      </c>
      <c r="F246" s="43"/>
      <c r="G246" s="44"/>
    </row>
    <row r="247" spans="1:7">
      <c r="A247" s="37">
        <v>-108</v>
      </c>
      <c r="B247" s="37">
        <v>20.09</v>
      </c>
      <c r="C247" s="38">
        <v>9.2100000000000009</v>
      </c>
      <c r="D247" s="36"/>
      <c r="E247" s="37">
        <v>10.88</v>
      </c>
      <c r="F247" s="43"/>
      <c r="G247" s="44"/>
    </row>
    <row r="248" spans="1:7">
      <c r="A248" s="37">
        <v>-109</v>
      </c>
      <c r="B248" s="37">
        <v>15.82</v>
      </c>
      <c r="C248" s="38">
        <v>7.25</v>
      </c>
      <c r="D248" s="36"/>
      <c r="E248" s="37">
        <v>8.57</v>
      </c>
      <c r="F248" s="43"/>
      <c r="G248" s="44"/>
    </row>
    <row r="249" spans="1:7">
      <c r="A249" s="37">
        <v>-110</v>
      </c>
      <c r="B249" s="37">
        <v>21.82</v>
      </c>
      <c r="C249" s="38">
        <v>10</v>
      </c>
      <c r="D249" s="36"/>
      <c r="E249" s="37">
        <v>11.82</v>
      </c>
      <c r="F249" s="43"/>
      <c r="G249" s="44"/>
    </row>
    <row r="250" spans="1:7">
      <c r="A250" s="37">
        <v>-111</v>
      </c>
      <c r="B250" s="37">
        <v>9.82</v>
      </c>
      <c r="C250" s="38">
        <v>4.5</v>
      </c>
      <c r="D250" s="36"/>
      <c r="E250" s="37">
        <v>5.32</v>
      </c>
      <c r="F250" s="43"/>
      <c r="G250" s="44"/>
    </row>
    <row r="251" spans="1:7">
      <c r="A251" s="37">
        <v>-112</v>
      </c>
      <c r="B251" s="37">
        <v>18</v>
      </c>
      <c r="C251" s="38">
        <v>8.25</v>
      </c>
      <c r="D251" s="36"/>
      <c r="E251" s="37">
        <v>9.75</v>
      </c>
      <c r="F251" s="43"/>
      <c r="G251" s="44"/>
    </row>
    <row r="252" spans="1:7">
      <c r="A252" s="37">
        <v>1702</v>
      </c>
      <c r="B252" s="37">
        <v>82.49</v>
      </c>
      <c r="C252" s="38">
        <v>63.97</v>
      </c>
      <c r="D252" s="38">
        <v>4.1100000000000003</v>
      </c>
      <c r="E252" s="37">
        <v>18.52</v>
      </c>
      <c r="F252" s="43"/>
      <c r="G252" s="44"/>
    </row>
    <row r="253" spans="1:7">
      <c r="A253" s="37">
        <v>1703</v>
      </c>
      <c r="B253" s="37">
        <v>82.49</v>
      </c>
      <c r="C253" s="38">
        <v>63.97</v>
      </c>
      <c r="D253" s="38">
        <v>4.1100000000000003</v>
      </c>
      <c r="E253" s="37">
        <v>18.52</v>
      </c>
      <c r="F253" s="43"/>
      <c r="G253" s="44"/>
    </row>
    <row r="254" spans="1:7">
      <c r="A254" s="37">
        <v>1704</v>
      </c>
      <c r="B254" s="37">
        <v>88.36</v>
      </c>
      <c r="C254" s="38">
        <v>68.52</v>
      </c>
      <c r="D254" s="38">
        <v>4.32</v>
      </c>
      <c r="E254" s="37">
        <v>19.84</v>
      </c>
      <c r="F254" s="43"/>
      <c r="G254" s="44"/>
    </row>
    <row r="255" spans="1:7">
      <c r="A255" s="37">
        <v>1801</v>
      </c>
      <c r="B255" s="37">
        <v>88.36</v>
      </c>
      <c r="C255" s="38">
        <v>68.52</v>
      </c>
      <c r="D255" s="38">
        <v>4.32</v>
      </c>
      <c r="E255" s="37">
        <v>19.84</v>
      </c>
      <c r="F255" s="43"/>
      <c r="G255" s="44"/>
    </row>
    <row r="256" spans="1:7">
      <c r="A256" s="37">
        <v>1802</v>
      </c>
      <c r="B256" s="37">
        <v>82.49</v>
      </c>
      <c r="C256" s="38">
        <v>63.97</v>
      </c>
      <c r="D256" s="38">
        <v>4.1100000000000003</v>
      </c>
      <c r="E256" s="37">
        <v>18.52</v>
      </c>
      <c r="F256" s="43"/>
      <c r="G256" s="44"/>
    </row>
    <row r="257" spans="1:7">
      <c r="A257" s="37">
        <v>1803</v>
      </c>
      <c r="B257" s="37">
        <v>82.49</v>
      </c>
      <c r="C257" s="38">
        <v>63.97</v>
      </c>
      <c r="D257" s="38">
        <v>4.1100000000000003</v>
      </c>
      <c r="E257" s="37">
        <v>18.52</v>
      </c>
      <c r="F257" s="43"/>
      <c r="G257" s="44"/>
    </row>
    <row r="258" spans="1:7">
      <c r="A258" s="41" t="s">
        <v>58</v>
      </c>
      <c r="B258" s="43">
        <v>2553.9299999999998</v>
      </c>
      <c r="C258" s="34">
        <v>1980.5</v>
      </c>
      <c r="D258" s="34">
        <v>125.74</v>
      </c>
      <c r="E258" s="43">
        <v>573.42999999999995</v>
      </c>
      <c r="F258" s="43"/>
      <c r="G258" s="44"/>
    </row>
    <row r="259" spans="1:7">
      <c r="A259" s="45" t="s">
        <v>60</v>
      </c>
      <c r="B259" s="43"/>
      <c r="C259" s="36"/>
      <c r="D259" s="36"/>
      <c r="E259" s="43"/>
      <c r="F259" s="43"/>
      <c r="G259" s="44"/>
    </row>
    <row r="260" spans="1:7" ht="20.25">
      <c r="A260" s="114" t="s">
        <v>46</v>
      </c>
      <c r="B260" s="114"/>
      <c r="C260" s="114"/>
      <c r="D260" s="114"/>
      <c r="E260" s="114"/>
      <c r="F260" s="114"/>
      <c r="G260" s="114"/>
    </row>
    <row r="261" spans="1:7">
      <c r="A261" s="116" t="s">
        <v>67</v>
      </c>
      <c r="B261" s="116"/>
      <c r="C261" s="116"/>
      <c r="D261" s="116"/>
      <c r="E261" s="116"/>
      <c r="F261" s="116"/>
      <c r="G261" s="116"/>
    </row>
    <row r="262" spans="1:7">
      <c r="A262" s="110" t="s">
        <v>48</v>
      </c>
      <c r="B262" s="109" t="s">
        <v>49</v>
      </c>
      <c r="C262" s="109" t="s">
        <v>50</v>
      </c>
      <c r="D262" s="109"/>
      <c r="E262" s="109"/>
      <c r="F262" s="34"/>
      <c r="G262" s="42" t="s">
        <v>51</v>
      </c>
    </row>
    <row r="263" spans="1:7">
      <c r="A263" s="110"/>
      <c r="B263" s="109"/>
      <c r="C263" s="108" t="s">
        <v>52</v>
      </c>
      <c r="D263" s="108" t="s">
        <v>53</v>
      </c>
      <c r="E263" s="107" t="s">
        <v>54</v>
      </c>
      <c r="F263" s="35"/>
      <c r="G263" s="42"/>
    </row>
    <row r="264" spans="1:7">
      <c r="A264" s="110"/>
      <c r="B264" s="109"/>
      <c r="C264" s="108"/>
      <c r="D264" s="108"/>
      <c r="E264" s="107"/>
      <c r="F264" s="35"/>
      <c r="G264" s="42" t="s">
        <v>55</v>
      </c>
    </row>
    <row r="265" spans="1:7">
      <c r="A265" s="37">
        <v>1804</v>
      </c>
      <c r="B265" s="37">
        <v>88.36</v>
      </c>
      <c r="C265" s="38">
        <v>68.52</v>
      </c>
      <c r="D265" s="38">
        <v>4.32</v>
      </c>
      <c r="E265" s="37">
        <v>19.84</v>
      </c>
      <c r="F265" s="43"/>
      <c r="G265" s="44">
        <v>0.28952800000000001</v>
      </c>
    </row>
    <row r="266" spans="1:7">
      <c r="A266" s="41" t="s">
        <v>62</v>
      </c>
      <c r="B266" s="43"/>
      <c r="C266" s="36"/>
      <c r="D266" s="36"/>
      <c r="E266" s="43"/>
      <c r="F266" s="43"/>
      <c r="G266" s="44"/>
    </row>
    <row r="267" spans="1:7">
      <c r="A267" s="41" t="s">
        <v>68</v>
      </c>
      <c r="B267" s="43" t="s">
        <v>69</v>
      </c>
      <c r="C267" s="36" t="s">
        <v>70</v>
      </c>
      <c r="D267" s="36"/>
      <c r="E267" s="43" t="s">
        <v>71</v>
      </c>
      <c r="F267" s="43"/>
      <c r="G267" s="44">
        <v>1.2199949999999999</v>
      </c>
    </row>
    <row r="268" spans="1:7">
      <c r="A268" s="41" t="s">
        <v>72</v>
      </c>
      <c r="B268" s="43" t="s">
        <v>73</v>
      </c>
      <c r="C268" s="36" t="s">
        <v>74</v>
      </c>
      <c r="D268" s="36"/>
      <c r="E268" s="43" t="s">
        <v>75</v>
      </c>
      <c r="F268" s="43"/>
      <c r="G268" s="44"/>
    </row>
    <row r="269" spans="1:7">
      <c r="A269" s="41" t="s">
        <v>76</v>
      </c>
      <c r="B269" s="43" t="s">
        <v>77</v>
      </c>
      <c r="C269" s="36" t="s">
        <v>78</v>
      </c>
      <c r="D269" s="36"/>
      <c r="E269" s="43" t="s">
        <v>79</v>
      </c>
      <c r="F269" s="43"/>
      <c r="G269" s="44"/>
    </row>
    <row r="270" spans="1:7">
      <c r="A270" s="41" t="s">
        <v>80</v>
      </c>
      <c r="B270" s="43" t="s">
        <v>81</v>
      </c>
      <c r="C270" s="36" t="s">
        <v>82</v>
      </c>
      <c r="D270" s="36"/>
      <c r="E270" s="43" t="s">
        <v>83</v>
      </c>
      <c r="F270" s="43"/>
      <c r="G270" s="44"/>
    </row>
    <row r="271" spans="1:7">
      <c r="A271" s="41" t="s">
        <v>84</v>
      </c>
      <c r="B271" s="43" t="s">
        <v>69</v>
      </c>
      <c r="C271" s="36" t="s">
        <v>70</v>
      </c>
      <c r="D271" s="34"/>
      <c r="E271" s="43" t="s">
        <v>71</v>
      </c>
      <c r="F271" s="43"/>
      <c r="G271" s="44"/>
    </row>
    <row r="272" spans="1:7">
      <c r="A272" s="41" t="s">
        <v>85</v>
      </c>
      <c r="B272" s="43" t="s">
        <v>81</v>
      </c>
      <c r="C272" s="36" t="s">
        <v>82</v>
      </c>
      <c r="D272" s="36"/>
      <c r="E272" s="43" t="s">
        <v>83</v>
      </c>
      <c r="F272" s="43"/>
      <c r="G272" s="44"/>
    </row>
    <row r="273" spans="1:7">
      <c r="A273" s="41" t="s">
        <v>86</v>
      </c>
      <c r="B273" s="43" t="s">
        <v>69</v>
      </c>
      <c r="C273" s="36" t="s">
        <v>70</v>
      </c>
      <c r="D273" s="36"/>
      <c r="E273" s="43" t="s">
        <v>71</v>
      </c>
      <c r="F273" s="43"/>
      <c r="G273" s="44"/>
    </row>
    <row r="274" spans="1:7">
      <c r="A274" s="41" t="s">
        <v>87</v>
      </c>
      <c r="B274" s="43" t="s">
        <v>88</v>
      </c>
      <c r="C274" s="36" t="s">
        <v>89</v>
      </c>
      <c r="D274" s="36"/>
      <c r="E274" s="43" t="s">
        <v>90</v>
      </c>
      <c r="F274" s="43"/>
      <c r="G274" s="44"/>
    </row>
    <row r="275" spans="1:7">
      <c r="A275" s="41" t="s">
        <v>91</v>
      </c>
      <c r="B275" s="43" t="s">
        <v>92</v>
      </c>
      <c r="C275" s="36" t="s">
        <v>93</v>
      </c>
      <c r="D275" s="36"/>
      <c r="E275" s="43" t="s">
        <v>94</v>
      </c>
      <c r="F275" s="43"/>
      <c r="G275" s="44"/>
    </row>
    <row r="276" spans="1:7">
      <c r="A276" s="41" t="s">
        <v>95</v>
      </c>
      <c r="B276" s="43" t="s">
        <v>92</v>
      </c>
      <c r="C276" s="36" t="s">
        <v>93</v>
      </c>
      <c r="D276" s="36"/>
      <c r="E276" s="43" t="s">
        <v>94</v>
      </c>
      <c r="F276" s="43"/>
      <c r="G276" s="44"/>
    </row>
    <row r="277" spans="1:7">
      <c r="A277" s="41" t="s">
        <v>96</v>
      </c>
      <c r="B277" s="43" t="s">
        <v>88</v>
      </c>
      <c r="C277" s="36" t="s">
        <v>89</v>
      </c>
      <c r="D277" s="34"/>
      <c r="E277" s="43" t="s">
        <v>90</v>
      </c>
      <c r="F277" s="43"/>
      <c r="G277" s="44"/>
    </row>
    <row r="278" spans="1:7">
      <c r="A278" s="41" t="s">
        <v>97</v>
      </c>
      <c r="B278" s="43" t="s">
        <v>69</v>
      </c>
      <c r="C278" s="36" t="s">
        <v>70</v>
      </c>
      <c r="D278" s="34"/>
      <c r="E278" s="43" t="s">
        <v>71</v>
      </c>
      <c r="F278" s="43"/>
      <c r="G278" s="44"/>
    </row>
    <row r="279" spans="1:7">
      <c r="A279" s="41" t="s">
        <v>98</v>
      </c>
      <c r="B279" s="43" t="s">
        <v>81</v>
      </c>
      <c r="C279" s="36" t="s">
        <v>82</v>
      </c>
      <c r="D279" s="36"/>
      <c r="E279" s="43" t="s">
        <v>83</v>
      </c>
      <c r="F279" s="43"/>
      <c r="G279" s="44"/>
    </row>
    <row r="280" spans="1:7">
      <c r="A280" s="41" t="s">
        <v>99</v>
      </c>
      <c r="B280" s="43" t="s">
        <v>100</v>
      </c>
      <c r="C280" s="36" t="s">
        <v>101</v>
      </c>
      <c r="D280" s="36"/>
      <c r="E280" s="43" t="s">
        <v>102</v>
      </c>
      <c r="F280" s="43"/>
      <c r="G280" s="44"/>
    </row>
    <row r="281" spans="1:7">
      <c r="A281" s="41" t="s">
        <v>103</v>
      </c>
      <c r="B281" s="43" t="s">
        <v>77</v>
      </c>
      <c r="C281" s="36" t="s">
        <v>78</v>
      </c>
      <c r="D281" s="36"/>
      <c r="E281" s="43" t="s">
        <v>79</v>
      </c>
      <c r="F281" s="43"/>
      <c r="G281" s="44"/>
    </row>
    <row r="282" spans="1:7">
      <c r="A282" s="41" t="s">
        <v>104</v>
      </c>
      <c r="B282" s="43" t="s">
        <v>77</v>
      </c>
      <c r="C282" s="36" t="s">
        <v>78</v>
      </c>
      <c r="D282" s="36"/>
      <c r="E282" s="43" t="s">
        <v>79</v>
      </c>
      <c r="F282" s="43"/>
      <c r="G282" s="44"/>
    </row>
    <row r="283" spans="1:7">
      <c r="A283" s="41" t="s">
        <v>105</v>
      </c>
      <c r="B283" s="43" t="s">
        <v>81</v>
      </c>
      <c r="C283" s="36" t="s">
        <v>82</v>
      </c>
      <c r="D283" s="36"/>
      <c r="E283" s="43" t="s">
        <v>83</v>
      </c>
      <c r="F283" s="43"/>
      <c r="G283" s="44"/>
    </row>
    <row r="284" spans="1:7">
      <c r="A284" s="41" t="s">
        <v>106</v>
      </c>
      <c r="B284" s="43" t="s">
        <v>69</v>
      </c>
      <c r="C284" s="36" t="s">
        <v>70</v>
      </c>
      <c r="D284" s="36"/>
      <c r="E284" s="43" t="s">
        <v>71</v>
      </c>
      <c r="F284" s="43"/>
      <c r="G284" s="44"/>
    </row>
    <row r="285" spans="1:7">
      <c r="A285" s="41" t="s">
        <v>107</v>
      </c>
      <c r="B285" s="43" t="s">
        <v>81</v>
      </c>
      <c r="C285" s="36" t="s">
        <v>82</v>
      </c>
      <c r="D285" s="36"/>
      <c r="E285" s="43" t="s">
        <v>83</v>
      </c>
      <c r="F285" s="43"/>
      <c r="G285" s="44"/>
    </row>
    <row r="286" spans="1:7">
      <c r="A286" s="41" t="s">
        <v>108</v>
      </c>
      <c r="B286" s="43" t="s">
        <v>69</v>
      </c>
      <c r="C286" s="36" t="s">
        <v>70</v>
      </c>
      <c r="D286" s="36"/>
      <c r="E286" s="43" t="s">
        <v>71</v>
      </c>
      <c r="F286" s="43"/>
      <c r="G286" s="44"/>
    </row>
    <row r="287" spans="1:7">
      <c r="A287" s="41" t="s">
        <v>109</v>
      </c>
      <c r="B287" s="43" t="s">
        <v>88</v>
      </c>
      <c r="C287" s="36" t="s">
        <v>89</v>
      </c>
      <c r="D287" s="36"/>
      <c r="E287" s="43" t="s">
        <v>90</v>
      </c>
      <c r="F287" s="43"/>
      <c r="G287" s="44"/>
    </row>
    <row r="288" spans="1:7">
      <c r="A288" s="41" t="s">
        <v>110</v>
      </c>
      <c r="B288" s="43" t="s">
        <v>92</v>
      </c>
      <c r="C288" s="36" t="s">
        <v>93</v>
      </c>
      <c r="D288" s="36"/>
      <c r="E288" s="43" t="s">
        <v>94</v>
      </c>
      <c r="F288" s="43"/>
      <c r="G288" s="44"/>
    </row>
    <row r="289" spans="1:7">
      <c r="A289" s="41" t="s">
        <v>111</v>
      </c>
      <c r="B289" s="43" t="s">
        <v>92</v>
      </c>
      <c r="C289" s="36" t="s">
        <v>93</v>
      </c>
      <c r="D289" s="36"/>
      <c r="E289" s="43" t="s">
        <v>94</v>
      </c>
      <c r="F289" s="43"/>
      <c r="G289" s="44"/>
    </row>
    <row r="290" spans="1:7">
      <c r="A290" s="41" t="s">
        <v>112</v>
      </c>
      <c r="B290" s="43" t="s">
        <v>88</v>
      </c>
      <c r="C290" s="36" t="s">
        <v>89</v>
      </c>
      <c r="D290" s="36"/>
      <c r="E290" s="43" t="s">
        <v>90</v>
      </c>
      <c r="F290" s="43"/>
      <c r="G290" s="44"/>
    </row>
    <row r="291" spans="1:7">
      <c r="A291" s="41" t="s">
        <v>113</v>
      </c>
      <c r="B291" s="43" t="s">
        <v>69</v>
      </c>
      <c r="C291" s="36" t="s">
        <v>70</v>
      </c>
      <c r="D291" s="36"/>
      <c r="E291" s="43" t="s">
        <v>71</v>
      </c>
      <c r="F291" s="43"/>
      <c r="G291" s="44"/>
    </row>
    <row r="292" spans="1:7">
      <c r="A292" s="41" t="s">
        <v>114</v>
      </c>
      <c r="B292" s="43" t="s">
        <v>81</v>
      </c>
      <c r="C292" s="36" t="s">
        <v>82</v>
      </c>
      <c r="D292" s="36"/>
      <c r="E292" s="43" t="s">
        <v>83</v>
      </c>
      <c r="F292" s="43"/>
      <c r="G292" s="44"/>
    </row>
    <row r="293" spans="1:7">
      <c r="A293" s="41" t="s">
        <v>115</v>
      </c>
      <c r="B293" s="43" t="s">
        <v>69</v>
      </c>
      <c r="C293" s="36" t="s">
        <v>70</v>
      </c>
      <c r="D293" s="36"/>
      <c r="E293" s="43" t="s">
        <v>71</v>
      </c>
      <c r="F293" s="43"/>
      <c r="G293" s="44"/>
    </row>
    <row r="294" spans="1:7">
      <c r="A294" s="41" t="s">
        <v>116</v>
      </c>
      <c r="B294" s="43" t="s">
        <v>81</v>
      </c>
      <c r="C294" s="36" t="s">
        <v>82</v>
      </c>
      <c r="D294" s="36"/>
      <c r="E294" s="43" t="s">
        <v>83</v>
      </c>
      <c r="F294" s="43"/>
      <c r="G294" s="44"/>
    </row>
    <row r="295" spans="1:7">
      <c r="A295" s="41" t="s">
        <v>58</v>
      </c>
      <c r="B295" s="43">
        <v>599.12</v>
      </c>
      <c r="C295" s="34">
        <v>298.58</v>
      </c>
      <c r="D295" s="34">
        <v>4.32</v>
      </c>
      <c r="E295" s="43">
        <v>300.54000000000002</v>
      </c>
      <c r="F295" s="43"/>
      <c r="G295" s="44"/>
    </row>
    <row r="296" spans="1:7">
      <c r="A296" s="45" t="s">
        <v>60</v>
      </c>
      <c r="B296" s="43"/>
      <c r="C296" s="36"/>
      <c r="D296" s="36"/>
      <c r="E296" s="43"/>
      <c r="F296" s="43"/>
      <c r="G296" s="44"/>
    </row>
    <row r="297" spans="1:7" ht="20.25">
      <c r="A297" s="114" t="s">
        <v>46</v>
      </c>
      <c r="B297" s="114"/>
      <c r="C297" s="114"/>
      <c r="D297" s="114"/>
      <c r="E297" s="114"/>
      <c r="F297" s="114"/>
      <c r="G297" s="114"/>
    </row>
    <row r="298" spans="1:7">
      <c r="A298" s="116" t="s">
        <v>67</v>
      </c>
      <c r="B298" s="116"/>
      <c r="C298" s="116"/>
      <c r="D298" s="116"/>
      <c r="E298" s="116"/>
      <c r="F298" s="116"/>
      <c r="G298" s="116"/>
    </row>
    <row r="299" spans="1:7">
      <c r="A299" s="110" t="s">
        <v>48</v>
      </c>
      <c r="B299" s="109" t="s">
        <v>49</v>
      </c>
      <c r="C299" s="109" t="s">
        <v>50</v>
      </c>
      <c r="D299" s="109"/>
      <c r="E299" s="109"/>
      <c r="F299" s="34"/>
      <c r="G299" s="42" t="s">
        <v>51</v>
      </c>
    </row>
    <row r="300" spans="1:7">
      <c r="A300" s="110"/>
      <c r="B300" s="109"/>
      <c r="C300" s="108" t="s">
        <v>52</v>
      </c>
      <c r="D300" s="108" t="s">
        <v>53</v>
      </c>
      <c r="E300" s="107" t="s">
        <v>54</v>
      </c>
      <c r="F300" s="35"/>
      <c r="G300" s="42">
        <v>1.2199949999999999</v>
      </c>
    </row>
    <row r="301" spans="1:7">
      <c r="A301" s="110"/>
      <c r="B301" s="109"/>
      <c r="C301" s="108"/>
      <c r="D301" s="108"/>
      <c r="E301" s="107"/>
      <c r="F301" s="35"/>
      <c r="G301" s="42" t="s">
        <v>55</v>
      </c>
    </row>
    <row r="302" spans="1:7">
      <c r="A302" s="41" t="s">
        <v>117</v>
      </c>
      <c r="B302" s="43" t="s">
        <v>77</v>
      </c>
      <c r="C302" s="36" t="s">
        <v>78</v>
      </c>
      <c r="D302" s="36"/>
      <c r="E302" s="43" t="s">
        <v>79</v>
      </c>
      <c r="F302" s="43"/>
      <c r="G302" s="44"/>
    </row>
    <row r="303" spans="1:7">
      <c r="A303" s="41" t="s">
        <v>118</v>
      </c>
      <c r="B303" s="43" t="s">
        <v>77</v>
      </c>
      <c r="C303" s="36" t="s">
        <v>78</v>
      </c>
      <c r="D303" s="36"/>
      <c r="E303" s="43" t="s">
        <v>79</v>
      </c>
      <c r="F303" s="43"/>
      <c r="G303" s="44"/>
    </row>
    <row r="304" spans="1:7">
      <c r="A304" s="41" t="s">
        <v>119</v>
      </c>
      <c r="B304" s="43" t="s">
        <v>100</v>
      </c>
      <c r="C304" s="36" t="s">
        <v>101</v>
      </c>
      <c r="D304" s="36"/>
      <c r="E304" s="43" t="s">
        <v>102</v>
      </c>
      <c r="F304" s="43"/>
      <c r="G304" s="44"/>
    </row>
    <row r="305" spans="1:7">
      <c r="A305" s="41" t="s">
        <v>120</v>
      </c>
      <c r="B305" s="43" t="s">
        <v>81</v>
      </c>
      <c r="C305" s="36" t="s">
        <v>82</v>
      </c>
      <c r="D305" s="36"/>
      <c r="E305" s="43" t="s">
        <v>83</v>
      </c>
      <c r="F305" s="43"/>
      <c r="G305" s="44"/>
    </row>
    <row r="306" spans="1:7">
      <c r="A306" s="41" t="s">
        <v>121</v>
      </c>
      <c r="B306" s="43" t="s">
        <v>69</v>
      </c>
      <c r="C306" s="36" t="s">
        <v>70</v>
      </c>
      <c r="D306" s="36"/>
      <c r="E306" s="43" t="s">
        <v>71</v>
      </c>
      <c r="F306" s="43"/>
      <c r="G306" s="44"/>
    </row>
    <row r="307" spans="1:7">
      <c r="A307" s="41" t="s">
        <v>122</v>
      </c>
      <c r="B307" s="43" t="s">
        <v>88</v>
      </c>
      <c r="C307" s="36" t="s">
        <v>89</v>
      </c>
      <c r="D307" s="36"/>
      <c r="E307" s="43" t="s">
        <v>90</v>
      </c>
      <c r="F307" s="43"/>
      <c r="G307" s="44"/>
    </row>
    <row r="308" spans="1:7">
      <c r="A308" s="41" t="s">
        <v>123</v>
      </c>
      <c r="B308" s="43" t="s">
        <v>92</v>
      </c>
      <c r="C308" s="36" t="s">
        <v>93</v>
      </c>
      <c r="D308" s="34"/>
      <c r="E308" s="43" t="s">
        <v>94</v>
      </c>
      <c r="F308" s="43"/>
      <c r="G308" s="44"/>
    </row>
    <row r="309" spans="1:7">
      <c r="A309" s="41" t="s">
        <v>124</v>
      </c>
      <c r="B309" s="43" t="s">
        <v>92</v>
      </c>
      <c r="C309" s="36" t="s">
        <v>93</v>
      </c>
      <c r="D309" s="36"/>
      <c r="E309" s="43" t="s">
        <v>94</v>
      </c>
      <c r="F309" s="43"/>
      <c r="G309" s="44"/>
    </row>
    <row r="310" spans="1:7">
      <c r="A310" s="41" t="s">
        <v>125</v>
      </c>
      <c r="B310" s="43" t="s">
        <v>88</v>
      </c>
      <c r="C310" s="36" t="s">
        <v>89</v>
      </c>
      <c r="D310" s="36"/>
      <c r="E310" s="43" t="s">
        <v>90</v>
      </c>
      <c r="F310" s="43"/>
      <c r="G310" s="44"/>
    </row>
    <row r="311" spans="1:7">
      <c r="A311" s="41" t="s">
        <v>126</v>
      </c>
      <c r="B311" s="43" t="s">
        <v>69</v>
      </c>
      <c r="C311" s="36" t="s">
        <v>70</v>
      </c>
      <c r="D311" s="36"/>
      <c r="E311" s="43" t="s">
        <v>71</v>
      </c>
      <c r="F311" s="43"/>
      <c r="G311" s="44"/>
    </row>
    <row r="312" spans="1:7">
      <c r="A312" s="41" t="s">
        <v>127</v>
      </c>
      <c r="B312" s="43" t="s">
        <v>81</v>
      </c>
      <c r="C312" s="36" t="s">
        <v>82</v>
      </c>
      <c r="D312" s="36"/>
      <c r="E312" s="43" t="s">
        <v>83</v>
      </c>
      <c r="F312" s="43"/>
      <c r="G312" s="44"/>
    </row>
    <row r="313" spans="1:7">
      <c r="A313" s="41" t="s">
        <v>128</v>
      </c>
      <c r="B313" s="43" t="s">
        <v>69</v>
      </c>
      <c r="C313" s="36" t="s">
        <v>70</v>
      </c>
      <c r="D313" s="36"/>
      <c r="E313" s="43" t="s">
        <v>71</v>
      </c>
      <c r="F313" s="43"/>
      <c r="G313" s="44"/>
    </row>
    <row r="314" spans="1:7">
      <c r="A314" s="41" t="s">
        <v>129</v>
      </c>
      <c r="B314" s="43" t="s">
        <v>81</v>
      </c>
      <c r="C314" s="36" t="s">
        <v>82</v>
      </c>
      <c r="D314" s="34"/>
      <c r="E314" s="43" t="s">
        <v>83</v>
      </c>
      <c r="F314" s="43"/>
      <c r="G314" s="44"/>
    </row>
    <row r="315" spans="1:7">
      <c r="A315" s="41" t="s">
        <v>130</v>
      </c>
      <c r="B315" s="43" t="s">
        <v>77</v>
      </c>
      <c r="C315" s="36" t="s">
        <v>78</v>
      </c>
      <c r="D315" s="34"/>
      <c r="E315" s="43" t="s">
        <v>79</v>
      </c>
      <c r="F315" s="43"/>
      <c r="G315" s="44"/>
    </row>
    <row r="316" spans="1:7">
      <c r="A316" s="41" t="s">
        <v>131</v>
      </c>
      <c r="B316" s="43" t="s">
        <v>73</v>
      </c>
      <c r="C316" s="36" t="s">
        <v>74</v>
      </c>
      <c r="D316" s="36"/>
      <c r="E316" s="43" t="s">
        <v>75</v>
      </c>
      <c r="F316" s="43"/>
      <c r="G316" s="44"/>
    </row>
    <row r="317" spans="1:7">
      <c r="A317" s="41" t="s">
        <v>132</v>
      </c>
      <c r="B317" s="43" t="s">
        <v>69</v>
      </c>
      <c r="C317" s="36" t="s">
        <v>70</v>
      </c>
      <c r="D317" s="36"/>
      <c r="E317" s="43" t="s">
        <v>71</v>
      </c>
      <c r="F317" s="43"/>
      <c r="G317" s="44"/>
    </row>
    <row r="318" spans="1:7">
      <c r="A318" s="41" t="s">
        <v>133</v>
      </c>
      <c r="B318" s="43" t="s">
        <v>134</v>
      </c>
      <c r="C318" s="36" t="s">
        <v>135</v>
      </c>
      <c r="D318" s="36"/>
      <c r="E318" s="43" t="s">
        <v>136</v>
      </c>
      <c r="F318" s="43"/>
      <c r="G318" s="44"/>
    </row>
    <row r="319" spans="1:7">
      <c r="A319" s="41" t="s">
        <v>137</v>
      </c>
      <c r="B319" s="43" t="s">
        <v>138</v>
      </c>
      <c r="C319" s="36" t="s">
        <v>139</v>
      </c>
      <c r="D319" s="36"/>
      <c r="E319" s="43" t="s">
        <v>140</v>
      </c>
      <c r="F319" s="43"/>
      <c r="G319" s="44"/>
    </row>
    <row r="320" spans="1:7">
      <c r="A320" s="41" t="s">
        <v>141</v>
      </c>
      <c r="B320" s="43" t="s">
        <v>142</v>
      </c>
      <c r="C320" s="36" t="s">
        <v>143</v>
      </c>
      <c r="D320" s="36"/>
      <c r="E320" s="43" t="s">
        <v>144</v>
      </c>
      <c r="F320" s="43"/>
      <c r="G320" s="44"/>
    </row>
    <row r="321" spans="1:7">
      <c r="A321" s="41" t="s">
        <v>145</v>
      </c>
      <c r="B321" s="43" t="s">
        <v>73</v>
      </c>
      <c r="C321" s="36" t="s">
        <v>74</v>
      </c>
      <c r="D321" s="36"/>
      <c r="E321" s="43" t="s">
        <v>75</v>
      </c>
      <c r="F321" s="43"/>
      <c r="G321" s="44"/>
    </row>
    <row r="322" spans="1:7">
      <c r="A322" s="41" t="s">
        <v>146</v>
      </c>
      <c r="B322" s="43" t="s">
        <v>69</v>
      </c>
      <c r="C322" s="36" t="s">
        <v>70</v>
      </c>
      <c r="D322" s="36"/>
      <c r="E322" s="43" t="s">
        <v>71</v>
      </c>
      <c r="F322" s="43"/>
      <c r="G322" s="44"/>
    </row>
    <row r="323" spans="1:7">
      <c r="A323" s="41" t="s">
        <v>147</v>
      </c>
      <c r="B323" s="43" t="s">
        <v>69</v>
      </c>
      <c r="C323" s="36" t="s">
        <v>70</v>
      </c>
      <c r="D323" s="36"/>
      <c r="E323" s="43" t="s">
        <v>71</v>
      </c>
      <c r="F323" s="43"/>
      <c r="G323" s="44"/>
    </row>
    <row r="324" spans="1:7">
      <c r="A324" s="41" t="s">
        <v>148</v>
      </c>
      <c r="B324" s="43" t="s">
        <v>73</v>
      </c>
      <c r="C324" s="36" t="s">
        <v>74</v>
      </c>
      <c r="D324" s="36"/>
      <c r="E324" s="43" t="s">
        <v>75</v>
      </c>
      <c r="F324" s="43"/>
      <c r="G324" s="44"/>
    </row>
    <row r="325" spans="1:7">
      <c r="A325" s="41" t="s">
        <v>149</v>
      </c>
      <c r="B325" s="43" t="s">
        <v>73</v>
      </c>
      <c r="C325" s="36" t="s">
        <v>74</v>
      </c>
      <c r="D325" s="36"/>
      <c r="E325" s="43" t="s">
        <v>75</v>
      </c>
      <c r="F325" s="43"/>
      <c r="G325" s="44"/>
    </row>
    <row r="326" spans="1:7">
      <c r="A326" s="41" t="s">
        <v>150</v>
      </c>
      <c r="B326" s="43" t="s">
        <v>69</v>
      </c>
      <c r="C326" s="36" t="s">
        <v>70</v>
      </c>
      <c r="D326" s="36"/>
      <c r="E326" s="43" t="s">
        <v>71</v>
      </c>
      <c r="F326" s="43"/>
      <c r="G326" s="44"/>
    </row>
    <row r="327" spans="1:7">
      <c r="A327" s="41" t="s">
        <v>151</v>
      </c>
      <c r="B327" s="43" t="s">
        <v>69</v>
      </c>
      <c r="C327" s="36" t="s">
        <v>70</v>
      </c>
      <c r="D327" s="36"/>
      <c r="E327" s="43" t="s">
        <v>71</v>
      </c>
      <c r="F327" s="43"/>
      <c r="G327" s="44"/>
    </row>
    <row r="328" spans="1:7">
      <c r="A328" s="41" t="s">
        <v>152</v>
      </c>
      <c r="B328" s="43" t="s">
        <v>73</v>
      </c>
      <c r="C328" s="36" t="s">
        <v>74</v>
      </c>
      <c r="D328" s="36"/>
      <c r="E328" s="43" t="s">
        <v>75</v>
      </c>
      <c r="F328" s="43"/>
      <c r="G328" s="44"/>
    </row>
    <row r="329" spans="1:7">
      <c r="A329" s="41" t="s">
        <v>153</v>
      </c>
      <c r="B329" s="43" t="s">
        <v>142</v>
      </c>
      <c r="C329" s="36" t="s">
        <v>143</v>
      </c>
      <c r="D329" s="36"/>
      <c r="E329" s="43" t="s">
        <v>144</v>
      </c>
      <c r="F329" s="43"/>
      <c r="G329" s="44"/>
    </row>
    <row r="330" spans="1:7">
      <c r="A330" s="41" t="s">
        <v>154</v>
      </c>
      <c r="B330" s="43" t="s">
        <v>138</v>
      </c>
      <c r="C330" s="36" t="s">
        <v>139</v>
      </c>
      <c r="D330" s="36"/>
      <c r="E330" s="43" t="s">
        <v>140</v>
      </c>
      <c r="F330" s="43"/>
      <c r="G330" s="44"/>
    </row>
    <row r="331" spans="1:7">
      <c r="A331" s="41" t="s">
        <v>155</v>
      </c>
      <c r="B331" s="43" t="s">
        <v>134</v>
      </c>
      <c r="C331" s="36" t="s">
        <v>135</v>
      </c>
      <c r="D331" s="36"/>
      <c r="E331" s="43" t="s">
        <v>136</v>
      </c>
      <c r="F331" s="43"/>
      <c r="G331" s="44"/>
    </row>
    <row r="332" spans="1:7">
      <c r="A332" s="41" t="s">
        <v>58</v>
      </c>
      <c r="B332" s="43">
        <v>557.44000000000005</v>
      </c>
      <c r="C332" s="34">
        <v>251.1</v>
      </c>
      <c r="D332" s="34"/>
      <c r="E332" s="43">
        <v>306.33999999999997</v>
      </c>
      <c r="F332" s="43"/>
      <c r="G332" s="44"/>
    </row>
    <row r="333" spans="1:7">
      <c r="A333" s="45" t="s">
        <v>60</v>
      </c>
      <c r="B333" s="43"/>
      <c r="C333" s="36"/>
      <c r="D333" s="36"/>
      <c r="E333" s="43"/>
      <c r="F333" s="43"/>
      <c r="G333" s="44"/>
    </row>
    <row r="334" spans="1:7" ht="20.25">
      <c r="A334" s="114" t="s">
        <v>46</v>
      </c>
      <c r="B334" s="114"/>
      <c r="C334" s="114"/>
      <c r="D334" s="114"/>
      <c r="E334" s="114"/>
      <c r="F334" s="114"/>
      <c r="G334" s="114"/>
    </row>
    <row r="335" spans="1:7">
      <c r="A335" s="116" t="s">
        <v>67</v>
      </c>
      <c r="B335" s="116"/>
      <c r="C335" s="116"/>
      <c r="D335" s="116"/>
      <c r="E335" s="116"/>
      <c r="F335" s="116"/>
      <c r="G335" s="116"/>
    </row>
    <row r="336" spans="1:7">
      <c r="A336" s="110" t="s">
        <v>48</v>
      </c>
      <c r="B336" s="109" t="s">
        <v>49</v>
      </c>
      <c r="C336" s="109" t="s">
        <v>50</v>
      </c>
      <c r="D336" s="109"/>
      <c r="E336" s="109"/>
      <c r="F336" s="34"/>
      <c r="G336" s="42" t="s">
        <v>51</v>
      </c>
    </row>
    <row r="337" spans="1:7">
      <c r="A337" s="110"/>
      <c r="B337" s="109"/>
      <c r="C337" s="108" t="s">
        <v>52</v>
      </c>
      <c r="D337" s="108" t="s">
        <v>53</v>
      </c>
      <c r="E337" s="107" t="s">
        <v>54</v>
      </c>
      <c r="F337" s="35"/>
      <c r="G337" s="42">
        <v>1.2199949999999999</v>
      </c>
    </row>
    <row r="338" spans="1:7">
      <c r="A338" s="110"/>
      <c r="B338" s="109"/>
      <c r="C338" s="108"/>
      <c r="D338" s="108"/>
      <c r="E338" s="107"/>
      <c r="F338" s="35"/>
      <c r="G338" s="42" t="s">
        <v>55</v>
      </c>
    </row>
    <row r="339" spans="1:7">
      <c r="A339" s="41" t="s">
        <v>156</v>
      </c>
      <c r="B339" s="43" t="s">
        <v>69</v>
      </c>
      <c r="C339" s="36" t="s">
        <v>70</v>
      </c>
      <c r="D339" s="36"/>
      <c r="E339" s="43" t="s">
        <v>71</v>
      </c>
      <c r="F339" s="43"/>
      <c r="G339" s="44"/>
    </row>
    <row r="340" spans="1:7">
      <c r="A340" s="41" t="s">
        <v>157</v>
      </c>
      <c r="B340" s="43" t="s">
        <v>158</v>
      </c>
      <c r="C340" s="36" t="s">
        <v>159</v>
      </c>
      <c r="D340" s="36"/>
      <c r="E340" s="43" t="s">
        <v>160</v>
      </c>
      <c r="F340" s="43"/>
      <c r="G340" s="44"/>
    </row>
    <row r="341" spans="1:7">
      <c r="A341" s="41" t="s">
        <v>161</v>
      </c>
      <c r="B341" s="43" t="s">
        <v>158</v>
      </c>
      <c r="C341" s="36" t="s">
        <v>159</v>
      </c>
      <c r="D341" s="36"/>
      <c r="E341" s="43" t="s">
        <v>160</v>
      </c>
      <c r="F341" s="43"/>
      <c r="G341" s="44"/>
    </row>
    <row r="342" spans="1:7">
      <c r="A342" s="41" t="s">
        <v>162</v>
      </c>
      <c r="B342" s="43" t="s">
        <v>69</v>
      </c>
      <c r="C342" s="36" t="s">
        <v>70</v>
      </c>
      <c r="D342" s="36"/>
      <c r="E342" s="43" t="s">
        <v>71</v>
      </c>
      <c r="F342" s="43"/>
      <c r="G342" s="44"/>
    </row>
    <row r="343" spans="1:7">
      <c r="A343" s="41" t="s">
        <v>163</v>
      </c>
      <c r="B343" s="43" t="s">
        <v>164</v>
      </c>
      <c r="C343" s="36" t="s">
        <v>165</v>
      </c>
      <c r="D343" s="36"/>
      <c r="E343" s="43" t="s">
        <v>166</v>
      </c>
      <c r="F343" s="43"/>
      <c r="G343" s="44"/>
    </row>
    <row r="344" spans="1:7">
      <c r="A344" s="41" t="s">
        <v>167</v>
      </c>
      <c r="B344" s="43" t="s">
        <v>168</v>
      </c>
      <c r="C344" s="36" t="s">
        <v>169</v>
      </c>
      <c r="D344" s="36"/>
      <c r="E344" s="43" t="s">
        <v>170</v>
      </c>
      <c r="F344" s="43"/>
      <c r="G344" s="44"/>
    </row>
    <row r="345" spans="1:7">
      <c r="A345" s="41" t="s">
        <v>171</v>
      </c>
      <c r="B345" s="43" t="s">
        <v>142</v>
      </c>
      <c r="C345" s="36" t="s">
        <v>143</v>
      </c>
      <c r="D345" s="34"/>
      <c r="E345" s="43" t="s">
        <v>144</v>
      </c>
      <c r="F345" s="43"/>
      <c r="G345" s="44"/>
    </row>
    <row r="346" spans="1:7">
      <c r="A346" s="41" t="s">
        <v>172</v>
      </c>
      <c r="B346" s="43" t="s">
        <v>73</v>
      </c>
      <c r="C346" s="36" t="s">
        <v>74</v>
      </c>
      <c r="D346" s="36"/>
      <c r="E346" s="43" t="s">
        <v>75</v>
      </c>
      <c r="F346" s="43"/>
      <c r="G346" s="44"/>
    </row>
    <row r="347" spans="1:7">
      <c r="A347" s="41" t="s">
        <v>173</v>
      </c>
      <c r="B347" s="43" t="s">
        <v>69</v>
      </c>
      <c r="C347" s="36" t="s">
        <v>70</v>
      </c>
      <c r="D347" s="36"/>
      <c r="E347" s="43" t="s">
        <v>71</v>
      </c>
      <c r="F347" s="43"/>
      <c r="G347" s="44"/>
    </row>
    <row r="348" spans="1:7">
      <c r="A348" s="41" t="s">
        <v>64</v>
      </c>
      <c r="B348" s="43"/>
      <c r="C348" s="36"/>
      <c r="D348" s="36"/>
      <c r="E348" s="43"/>
      <c r="F348" s="43"/>
      <c r="G348" s="44"/>
    </row>
    <row r="349" spans="1:7">
      <c r="A349" s="41" t="s">
        <v>174</v>
      </c>
      <c r="B349" s="43" t="s">
        <v>69</v>
      </c>
      <c r="C349" s="36" t="s">
        <v>70</v>
      </c>
      <c r="D349" s="36"/>
      <c r="E349" s="43" t="s">
        <v>71</v>
      </c>
      <c r="F349" s="43"/>
      <c r="G349" s="44"/>
    </row>
    <row r="350" spans="1:7">
      <c r="A350" s="41" t="s">
        <v>175</v>
      </c>
      <c r="B350" s="43" t="s">
        <v>73</v>
      </c>
      <c r="C350" s="36" t="s">
        <v>74</v>
      </c>
      <c r="D350" s="36"/>
      <c r="E350" s="43" t="s">
        <v>75</v>
      </c>
      <c r="F350" s="43"/>
      <c r="G350" s="44"/>
    </row>
    <row r="351" spans="1:7">
      <c r="A351" s="41" t="s">
        <v>176</v>
      </c>
      <c r="B351" s="43" t="s">
        <v>142</v>
      </c>
      <c r="C351" s="36" t="s">
        <v>143</v>
      </c>
      <c r="D351" s="34"/>
      <c r="E351" s="43" t="s">
        <v>144</v>
      </c>
      <c r="F351" s="43"/>
      <c r="G351" s="44"/>
    </row>
    <row r="352" spans="1:7">
      <c r="A352" s="41" t="s">
        <v>177</v>
      </c>
      <c r="B352" s="43" t="s">
        <v>178</v>
      </c>
      <c r="C352" s="36" t="s">
        <v>179</v>
      </c>
      <c r="D352" s="34"/>
      <c r="E352" s="43" t="s">
        <v>180</v>
      </c>
      <c r="F352" s="43"/>
      <c r="G352" s="44"/>
    </row>
    <row r="353" spans="1:7">
      <c r="A353" s="41" t="s">
        <v>181</v>
      </c>
      <c r="B353" s="43" t="s">
        <v>164</v>
      </c>
      <c r="C353" s="36" t="s">
        <v>165</v>
      </c>
      <c r="D353" s="36"/>
      <c r="E353" s="43" t="s">
        <v>166</v>
      </c>
      <c r="F353" s="43"/>
      <c r="G353" s="44"/>
    </row>
    <row r="354" spans="1:7">
      <c r="A354" s="41" t="s">
        <v>182</v>
      </c>
      <c r="B354" s="43" t="s">
        <v>69</v>
      </c>
      <c r="C354" s="36" t="s">
        <v>70</v>
      </c>
      <c r="D354" s="36"/>
      <c r="E354" s="43" t="s">
        <v>71</v>
      </c>
      <c r="F354" s="43"/>
      <c r="G354" s="44"/>
    </row>
    <row r="355" spans="1:7">
      <c r="A355" s="41" t="s">
        <v>183</v>
      </c>
      <c r="B355" s="43" t="s">
        <v>158</v>
      </c>
      <c r="C355" s="36" t="s">
        <v>159</v>
      </c>
      <c r="D355" s="36"/>
      <c r="E355" s="43" t="s">
        <v>160</v>
      </c>
      <c r="F355" s="43"/>
      <c r="G355" s="44"/>
    </row>
    <row r="356" spans="1:7">
      <c r="A356" s="41" t="s">
        <v>184</v>
      </c>
      <c r="B356" s="43" t="s">
        <v>77</v>
      </c>
      <c r="C356" s="36" t="s">
        <v>78</v>
      </c>
      <c r="D356" s="36"/>
      <c r="E356" s="43" t="s">
        <v>79</v>
      </c>
      <c r="F356" s="43"/>
      <c r="G356" s="44"/>
    </row>
    <row r="357" spans="1:7">
      <c r="A357" s="41" t="s">
        <v>185</v>
      </c>
      <c r="B357" s="43" t="s">
        <v>186</v>
      </c>
      <c r="C357" s="36" t="s">
        <v>187</v>
      </c>
      <c r="D357" s="36"/>
      <c r="E357" s="43" t="s">
        <v>188</v>
      </c>
      <c r="F357" s="43"/>
      <c r="G357" s="44"/>
    </row>
    <row r="358" spans="1:7">
      <c r="A358" s="41" t="s">
        <v>189</v>
      </c>
      <c r="B358" s="43" t="s">
        <v>190</v>
      </c>
      <c r="C358" s="36" t="s">
        <v>191</v>
      </c>
      <c r="D358" s="36"/>
      <c r="E358" s="43" t="s">
        <v>192</v>
      </c>
      <c r="F358" s="43"/>
      <c r="G358" s="44"/>
    </row>
    <row r="359" spans="1:7">
      <c r="A359" s="41" t="s">
        <v>193</v>
      </c>
      <c r="B359" s="43" t="s">
        <v>81</v>
      </c>
      <c r="C359" s="36" t="s">
        <v>82</v>
      </c>
      <c r="D359" s="36"/>
      <c r="E359" s="43" t="s">
        <v>83</v>
      </c>
      <c r="F359" s="43"/>
      <c r="G359" s="44"/>
    </row>
    <row r="360" spans="1:7">
      <c r="A360" s="41" t="s">
        <v>194</v>
      </c>
      <c r="B360" s="43" t="s">
        <v>69</v>
      </c>
      <c r="C360" s="36" t="s">
        <v>70</v>
      </c>
      <c r="D360" s="36"/>
      <c r="E360" s="43" t="s">
        <v>71</v>
      </c>
      <c r="F360" s="43"/>
      <c r="G360" s="44"/>
    </row>
    <row r="361" spans="1:7">
      <c r="A361" s="41" t="s">
        <v>195</v>
      </c>
      <c r="B361" s="43" t="s">
        <v>88</v>
      </c>
      <c r="C361" s="36" t="s">
        <v>89</v>
      </c>
      <c r="D361" s="36"/>
      <c r="E361" s="43" t="s">
        <v>90</v>
      </c>
      <c r="F361" s="43"/>
      <c r="G361" s="44"/>
    </row>
    <row r="362" spans="1:7">
      <c r="A362" s="41" t="s">
        <v>196</v>
      </c>
      <c r="B362" s="43" t="s">
        <v>92</v>
      </c>
      <c r="C362" s="36" t="s">
        <v>93</v>
      </c>
      <c r="D362" s="36"/>
      <c r="E362" s="43" t="s">
        <v>94</v>
      </c>
      <c r="F362" s="43"/>
      <c r="G362" s="44"/>
    </row>
    <row r="363" spans="1:7">
      <c r="A363" s="41" t="s">
        <v>197</v>
      </c>
      <c r="B363" s="43" t="s">
        <v>92</v>
      </c>
      <c r="C363" s="36" t="s">
        <v>93</v>
      </c>
      <c r="D363" s="36"/>
      <c r="E363" s="43" t="s">
        <v>94</v>
      </c>
      <c r="F363" s="43"/>
      <c r="G363" s="44"/>
    </row>
    <row r="364" spans="1:7">
      <c r="A364" s="41" t="s">
        <v>198</v>
      </c>
      <c r="B364" s="43" t="s">
        <v>88</v>
      </c>
      <c r="C364" s="36" t="s">
        <v>89</v>
      </c>
      <c r="D364" s="36"/>
      <c r="E364" s="43" t="s">
        <v>90</v>
      </c>
      <c r="F364" s="43"/>
      <c r="G364" s="44"/>
    </row>
    <row r="365" spans="1:7">
      <c r="A365" s="41" t="s">
        <v>199</v>
      </c>
      <c r="B365" s="43" t="s">
        <v>69</v>
      </c>
      <c r="C365" s="36" t="s">
        <v>70</v>
      </c>
      <c r="D365" s="36"/>
      <c r="E365" s="43" t="s">
        <v>71</v>
      </c>
      <c r="F365" s="43"/>
      <c r="G365" s="44"/>
    </row>
    <row r="366" spans="1:7">
      <c r="A366" s="41" t="s">
        <v>200</v>
      </c>
      <c r="B366" s="43" t="s">
        <v>81</v>
      </c>
      <c r="C366" s="36" t="s">
        <v>82</v>
      </c>
      <c r="D366" s="36"/>
      <c r="E366" s="43" t="s">
        <v>83</v>
      </c>
      <c r="F366" s="43"/>
      <c r="G366" s="44"/>
    </row>
    <row r="367" spans="1:7">
      <c r="A367" s="41" t="s">
        <v>201</v>
      </c>
      <c r="B367" s="43" t="s">
        <v>100</v>
      </c>
      <c r="C367" s="36" t="s">
        <v>101</v>
      </c>
      <c r="D367" s="36"/>
      <c r="E367" s="43" t="s">
        <v>102</v>
      </c>
      <c r="F367" s="43"/>
      <c r="G367" s="44"/>
    </row>
  </sheetData>
  <mergeCells count="40">
    <mergeCell ref="A186:G186"/>
    <mergeCell ref="A187:G187"/>
    <mergeCell ref="C188:E188"/>
    <mergeCell ref="A223:G223"/>
    <mergeCell ref="A224:G224"/>
    <mergeCell ref="A188:A190"/>
    <mergeCell ref="B188:B190"/>
    <mergeCell ref="C189:C190"/>
    <mergeCell ref="D189:D190"/>
    <mergeCell ref="E189:E190"/>
    <mergeCell ref="C225:E225"/>
    <mergeCell ref="A260:G260"/>
    <mergeCell ref="A261:G261"/>
    <mergeCell ref="C262:E262"/>
    <mergeCell ref="A297:G297"/>
    <mergeCell ref="A225:A227"/>
    <mergeCell ref="A262:A264"/>
    <mergeCell ref="B225:B227"/>
    <mergeCell ref="B262:B264"/>
    <mergeCell ref="C226:C227"/>
    <mergeCell ref="C263:C264"/>
    <mergeCell ref="D226:D227"/>
    <mergeCell ref="D263:D264"/>
    <mergeCell ref="E226:E227"/>
    <mergeCell ref="E263:E264"/>
    <mergeCell ref="A298:G298"/>
    <mergeCell ref="C299:E299"/>
    <mergeCell ref="A334:G334"/>
    <mergeCell ref="A335:G335"/>
    <mergeCell ref="C336:E336"/>
    <mergeCell ref="A299:A301"/>
    <mergeCell ref="A336:A338"/>
    <mergeCell ref="B299:B301"/>
    <mergeCell ref="B336:B338"/>
    <mergeCell ref="C300:C301"/>
    <mergeCell ref="C337:C338"/>
    <mergeCell ref="D300:D301"/>
    <mergeCell ref="D337:D338"/>
    <mergeCell ref="E300:E301"/>
    <mergeCell ref="E337:E338"/>
  </mergeCells>
  <phoneticPr fontId="2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36"/>
  <sheetViews>
    <sheetView workbookViewId="0">
      <selection activeCell="D319" sqref="D319"/>
    </sheetView>
  </sheetViews>
  <sheetFormatPr defaultColWidth="9" defaultRowHeight="13.5"/>
  <cols>
    <col min="1" max="1" width="14" style="46" customWidth="1"/>
    <col min="2" max="2" width="14.625" style="46" customWidth="1"/>
    <col min="3" max="3" width="13.25" style="46" customWidth="1"/>
    <col min="4" max="4" width="11.25" style="46" customWidth="1"/>
    <col min="5" max="5" width="13.5" style="46" customWidth="1"/>
    <col min="6" max="6" width="13.5" style="46" hidden="1" customWidth="1"/>
    <col min="7" max="7" width="18.375" style="46" customWidth="1"/>
    <col min="8" max="8" width="8.25" style="46" customWidth="1"/>
    <col min="9" max="9" width="10.5" style="46" customWidth="1"/>
    <col min="10" max="256" width="9" style="46"/>
    <col min="257" max="257" width="14" style="46" customWidth="1"/>
    <col min="258" max="258" width="14.625" style="46" customWidth="1"/>
    <col min="259" max="259" width="13.25" style="46" customWidth="1"/>
    <col min="260" max="260" width="11.25" style="46" customWidth="1"/>
    <col min="261" max="261" width="13.5" style="46" customWidth="1"/>
    <col min="262" max="262" width="9" style="46" hidden="1" customWidth="1"/>
    <col min="263" max="263" width="18.375" style="46" customWidth="1"/>
    <col min="264" max="264" width="8.25" style="46" customWidth="1"/>
    <col min="265" max="512" width="9" style="46"/>
    <col min="513" max="513" width="14" style="46" customWidth="1"/>
    <col min="514" max="514" width="14.625" style="46" customWidth="1"/>
    <col min="515" max="515" width="13.25" style="46" customWidth="1"/>
    <col min="516" max="516" width="11.25" style="46" customWidth="1"/>
    <col min="517" max="517" width="13.5" style="46" customWidth="1"/>
    <col min="518" max="518" width="9" style="46" hidden="1" customWidth="1"/>
    <col min="519" max="519" width="18.375" style="46" customWidth="1"/>
    <col min="520" max="520" width="8.25" style="46" customWidth="1"/>
    <col min="521" max="768" width="9" style="46"/>
    <col min="769" max="769" width="14" style="46" customWidth="1"/>
    <col min="770" max="770" width="14.625" style="46" customWidth="1"/>
    <col min="771" max="771" width="13.25" style="46" customWidth="1"/>
    <col min="772" max="772" width="11.25" style="46" customWidth="1"/>
    <col min="773" max="773" width="13.5" style="46" customWidth="1"/>
    <col min="774" max="774" width="9" style="46" hidden="1" customWidth="1"/>
    <col min="775" max="775" width="18.375" style="46" customWidth="1"/>
    <col min="776" max="776" width="8.25" style="46" customWidth="1"/>
    <col min="777" max="1024" width="9" style="46"/>
    <col min="1025" max="1025" width="14" style="46" customWidth="1"/>
    <col min="1026" max="1026" width="14.625" style="46" customWidth="1"/>
    <col min="1027" max="1027" width="13.25" style="46" customWidth="1"/>
    <col min="1028" max="1028" width="11.25" style="46" customWidth="1"/>
    <col min="1029" max="1029" width="13.5" style="46" customWidth="1"/>
    <col min="1030" max="1030" width="9" style="46" hidden="1" customWidth="1"/>
    <col min="1031" max="1031" width="18.375" style="46" customWidth="1"/>
    <col min="1032" max="1032" width="8.25" style="46" customWidth="1"/>
    <col min="1033" max="1280" width="9" style="46"/>
    <col min="1281" max="1281" width="14" style="46" customWidth="1"/>
    <col min="1282" max="1282" width="14.625" style="46" customWidth="1"/>
    <col min="1283" max="1283" width="13.25" style="46" customWidth="1"/>
    <col min="1284" max="1284" width="11.25" style="46" customWidth="1"/>
    <col min="1285" max="1285" width="13.5" style="46" customWidth="1"/>
    <col min="1286" max="1286" width="9" style="46" hidden="1" customWidth="1"/>
    <col min="1287" max="1287" width="18.375" style="46" customWidth="1"/>
    <col min="1288" max="1288" width="8.25" style="46" customWidth="1"/>
    <col min="1289" max="1536" width="9" style="46"/>
    <col min="1537" max="1537" width="14" style="46" customWidth="1"/>
    <col min="1538" max="1538" width="14.625" style="46" customWidth="1"/>
    <col min="1539" max="1539" width="13.25" style="46" customWidth="1"/>
    <col min="1540" max="1540" width="11.25" style="46" customWidth="1"/>
    <col min="1541" max="1541" width="13.5" style="46" customWidth="1"/>
    <col min="1542" max="1542" width="9" style="46" hidden="1" customWidth="1"/>
    <col min="1543" max="1543" width="18.375" style="46" customWidth="1"/>
    <col min="1544" max="1544" width="8.25" style="46" customWidth="1"/>
    <col min="1545" max="1792" width="9" style="46"/>
    <col min="1793" max="1793" width="14" style="46" customWidth="1"/>
    <col min="1794" max="1794" width="14.625" style="46" customWidth="1"/>
    <col min="1795" max="1795" width="13.25" style="46" customWidth="1"/>
    <col min="1796" max="1796" width="11.25" style="46" customWidth="1"/>
    <col min="1797" max="1797" width="13.5" style="46" customWidth="1"/>
    <col min="1798" max="1798" width="9" style="46" hidden="1" customWidth="1"/>
    <col min="1799" max="1799" width="18.375" style="46" customWidth="1"/>
    <col min="1800" max="1800" width="8.25" style="46" customWidth="1"/>
    <col min="1801" max="2048" width="9" style="46"/>
    <col min="2049" max="2049" width="14" style="46" customWidth="1"/>
    <col min="2050" max="2050" width="14.625" style="46" customWidth="1"/>
    <col min="2051" max="2051" width="13.25" style="46" customWidth="1"/>
    <col min="2052" max="2052" width="11.25" style="46" customWidth="1"/>
    <col min="2053" max="2053" width="13.5" style="46" customWidth="1"/>
    <col min="2054" max="2054" width="9" style="46" hidden="1" customWidth="1"/>
    <col min="2055" max="2055" width="18.375" style="46" customWidth="1"/>
    <col min="2056" max="2056" width="8.25" style="46" customWidth="1"/>
    <col min="2057" max="2304" width="9" style="46"/>
    <col min="2305" max="2305" width="14" style="46" customWidth="1"/>
    <col min="2306" max="2306" width="14.625" style="46" customWidth="1"/>
    <col min="2307" max="2307" width="13.25" style="46" customWidth="1"/>
    <col min="2308" max="2308" width="11.25" style="46" customWidth="1"/>
    <col min="2309" max="2309" width="13.5" style="46" customWidth="1"/>
    <col min="2310" max="2310" width="9" style="46" hidden="1" customWidth="1"/>
    <col min="2311" max="2311" width="18.375" style="46" customWidth="1"/>
    <col min="2312" max="2312" width="8.25" style="46" customWidth="1"/>
    <col min="2313" max="2560" width="9" style="46"/>
    <col min="2561" max="2561" width="14" style="46" customWidth="1"/>
    <col min="2562" max="2562" width="14.625" style="46" customWidth="1"/>
    <col min="2563" max="2563" width="13.25" style="46" customWidth="1"/>
    <col min="2564" max="2564" width="11.25" style="46" customWidth="1"/>
    <col min="2565" max="2565" width="13.5" style="46" customWidth="1"/>
    <col min="2566" max="2566" width="9" style="46" hidden="1" customWidth="1"/>
    <col min="2567" max="2567" width="18.375" style="46" customWidth="1"/>
    <col min="2568" max="2568" width="8.25" style="46" customWidth="1"/>
    <col min="2569" max="2816" width="9" style="46"/>
    <col min="2817" max="2817" width="14" style="46" customWidth="1"/>
    <col min="2818" max="2818" width="14.625" style="46" customWidth="1"/>
    <col min="2819" max="2819" width="13.25" style="46" customWidth="1"/>
    <col min="2820" max="2820" width="11.25" style="46" customWidth="1"/>
    <col min="2821" max="2821" width="13.5" style="46" customWidth="1"/>
    <col min="2822" max="2822" width="9" style="46" hidden="1" customWidth="1"/>
    <col min="2823" max="2823" width="18.375" style="46" customWidth="1"/>
    <col min="2824" max="2824" width="8.25" style="46" customWidth="1"/>
    <col min="2825" max="3072" width="9" style="46"/>
    <col min="3073" max="3073" width="14" style="46" customWidth="1"/>
    <col min="3074" max="3074" width="14.625" style="46" customWidth="1"/>
    <col min="3075" max="3075" width="13.25" style="46" customWidth="1"/>
    <col min="3076" max="3076" width="11.25" style="46" customWidth="1"/>
    <col min="3077" max="3077" width="13.5" style="46" customWidth="1"/>
    <col min="3078" max="3078" width="9" style="46" hidden="1" customWidth="1"/>
    <col min="3079" max="3079" width="18.375" style="46" customWidth="1"/>
    <col min="3080" max="3080" width="8.25" style="46" customWidth="1"/>
    <col min="3081" max="3328" width="9" style="46"/>
    <col min="3329" max="3329" width="14" style="46" customWidth="1"/>
    <col min="3330" max="3330" width="14.625" style="46" customWidth="1"/>
    <col min="3331" max="3331" width="13.25" style="46" customWidth="1"/>
    <col min="3332" max="3332" width="11.25" style="46" customWidth="1"/>
    <col min="3333" max="3333" width="13.5" style="46" customWidth="1"/>
    <col min="3334" max="3334" width="9" style="46" hidden="1" customWidth="1"/>
    <col min="3335" max="3335" width="18.375" style="46" customWidth="1"/>
    <col min="3336" max="3336" width="8.25" style="46" customWidth="1"/>
    <col min="3337" max="3584" width="9" style="46"/>
    <col min="3585" max="3585" width="14" style="46" customWidth="1"/>
    <col min="3586" max="3586" width="14.625" style="46" customWidth="1"/>
    <col min="3587" max="3587" width="13.25" style="46" customWidth="1"/>
    <col min="3588" max="3588" width="11.25" style="46" customWidth="1"/>
    <col min="3589" max="3589" width="13.5" style="46" customWidth="1"/>
    <col min="3590" max="3590" width="9" style="46" hidden="1" customWidth="1"/>
    <col min="3591" max="3591" width="18.375" style="46" customWidth="1"/>
    <col min="3592" max="3592" width="8.25" style="46" customWidth="1"/>
    <col min="3593" max="3840" width="9" style="46"/>
    <col min="3841" max="3841" width="14" style="46" customWidth="1"/>
    <col min="3842" max="3842" width="14.625" style="46" customWidth="1"/>
    <col min="3843" max="3843" width="13.25" style="46" customWidth="1"/>
    <col min="3844" max="3844" width="11.25" style="46" customWidth="1"/>
    <col min="3845" max="3845" width="13.5" style="46" customWidth="1"/>
    <col min="3846" max="3846" width="9" style="46" hidden="1" customWidth="1"/>
    <col min="3847" max="3847" width="18.375" style="46" customWidth="1"/>
    <col min="3848" max="3848" width="8.25" style="46" customWidth="1"/>
    <col min="3849" max="4096" width="9" style="46"/>
    <col min="4097" max="4097" width="14" style="46" customWidth="1"/>
    <col min="4098" max="4098" width="14.625" style="46" customWidth="1"/>
    <col min="4099" max="4099" width="13.25" style="46" customWidth="1"/>
    <col min="4100" max="4100" width="11.25" style="46" customWidth="1"/>
    <col min="4101" max="4101" width="13.5" style="46" customWidth="1"/>
    <col min="4102" max="4102" width="9" style="46" hidden="1" customWidth="1"/>
    <col min="4103" max="4103" width="18.375" style="46" customWidth="1"/>
    <col min="4104" max="4104" width="8.25" style="46" customWidth="1"/>
    <col min="4105" max="4352" width="9" style="46"/>
    <col min="4353" max="4353" width="14" style="46" customWidth="1"/>
    <col min="4354" max="4354" width="14.625" style="46" customWidth="1"/>
    <col min="4355" max="4355" width="13.25" style="46" customWidth="1"/>
    <col min="4356" max="4356" width="11.25" style="46" customWidth="1"/>
    <col min="4357" max="4357" width="13.5" style="46" customWidth="1"/>
    <col min="4358" max="4358" width="9" style="46" hidden="1" customWidth="1"/>
    <col min="4359" max="4359" width="18.375" style="46" customWidth="1"/>
    <col min="4360" max="4360" width="8.25" style="46" customWidth="1"/>
    <col min="4361" max="4608" width="9" style="46"/>
    <col min="4609" max="4609" width="14" style="46" customWidth="1"/>
    <col min="4610" max="4610" width="14.625" style="46" customWidth="1"/>
    <col min="4611" max="4611" width="13.25" style="46" customWidth="1"/>
    <col min="4612" max="4612" width="11.25" style="46" customWidth="1"/>
    <col min="4613" max="4613" width="13.5" style="46" customWidth="1"/>
    <col min="4614" max="4614" width="9" style="46" hidden="1" customWidth="1"/>
    <col min="4615" max="4615" width="18.375" style="46" customWidth="1"/>
    <col min="4616" max="4616" width="8.25" style="46" customWidth="1"/>
    <col min="4617" max="4864" width="9" style="46"/>
    <col min="4865" max="4865" width="14" style="46" customWidth="1"/>
    <col min="4866" max="4866" width="14.625" style="46" customWidth="1"/>
    <col min="4867" max="4867" width="13.25" style="46" customWidth="1"/>
    <col min="4868" max="4868" width="11.25" style="46" customWidth="1"/>
    <col min="4869" max="4869" width="13.5" style="46" customWidth="1"/>
    <col min="4870" max="4870" width="9" style="46" hidden="1" customWidth="1"/>
    <col min="4871" max="4871" width="18.375" style="46" customWidth="1"/>
    <col min="4872" max="4872" width="8.25" style="46" customWidth="1"/>
    <col min="4873" max="5120" width="9" style="46"/>
    <col min="5121" max="5121" width="14" style="46" customWidth="1"/>
    <col min="5122" max="5122" width="14.625" style="46" customWidth="1"/>
    <col min="5123" max="5123" width="13.25" style="46" customWidth="1"/>
    <col min="5124" max="5124" width="11.25" style="46" customWidth="1"/>
    <col min="5125" max="5125" width="13.5" style="46" customWidth="1"/>
    <col min="5126" max="5126" width="9" style="46" hidden="1" customWidth="1"/>
    <col min="5127" max="5127" width="18.375" style="46" customWidth="1"/>
    <col min="5128" max="5128" width="8.25" style="46" customWidth="1"/>
    <col min="5129" max="5376" width="9" style="46"/>
    <col min="5377" max="5377" width="14" style="46" customWidth="1"/>
    <col min="5378" max="5378" width="14.625" style="46" customWidth="1"/>
    <col min="5379" max="5379" width="13.25" style="46" customWidth="1"/>
    <col min="5380" max="5380" width="11.25" style="46" customWidth="1"/>
    <col min="5381" max="5381" width="13.5" style="46" customWidth="1"/>
    <col min="5382" max="5382" width="9" style="46" hidden="1" customWidth="1"/>
    <col min="5383" max="5383" width="18.375" style="46" customWidth="1"/>
    <col min="5384" max="5384" width="8.25" style="46" customWidth="1"/>
    <col min="5385" max="5632" width="9" style="46"/>
    <col min="5633" max="5633" width="14" style="46" customWidth="1"/>
    <col min="5634" max="5634" width="14.625" style="46" customWidth="1"/>
    <col min="5635" max="5635" width="13.25" style="46" customWidth="1"/>
    <col min="5636" max="5636" width="11.25" style="46" customWidth="1"/>
    <col min="5637" max="5637" width="13.5" style="46" customWidth="1"/>
    <col min="5638" max="5638" width="9" style="46" hidden="1" customWidth="1"/>
    <col min="5639" max="5639" width="18.375" style="46" customWidth="1"/>
    <col min="5640" max="5640" width="8.25" style="46" customWidth="1"/>
    <col min="5641" max="5888" width="9" style="46"/>
    <col min="5889" max="5889" width="14" style="46" customWidth="1"/>
    <col min="5890" max="5890" width="14.625" style="46" customWidth="1"/>
    <col min="5891" max="5891" width="13.25" style="46" customWidth="1"/>
    <col min="5892" max="5892" width="11.25" style="46" customWidth="1"/>
    <col min="5893" max="5893" width="13.5" style="46" customWidth="1"/>
    <col min="5894" max="5894" width="9" style="46" hidden="1" customWidth="1"/>
    <col min="5895" max="5895" width="18.375" style="46" customWidth="1"/>
    <col min="5896" max="5896" width="8.25" style="46" customWidth="1"/>
    <col min="5897" max="6144" width="9" style="46"/>
    <col min="6145" max="6145" width="14" style="46" customWidth="1"/>
    <col min="6146" max="6146" width="14.625" style="46" customWidth="1"/>
    <col min="6147" max="6147" width="13.25" style="46" customWidth="1"/>
    <col min="6148" max="6148" width="11.25" style="46" customWidth="1"/>
    <col min="6149" max="6149" width="13.5" style="46" customWidth="1"/>
    <col min="6150" max="6150" width="9" style="46" hidden="1" customWidth="1"/>
    <col min="6151" max="6151" width="18.375" style="46" customWidth="1"/>
    <col min="6152" max="6152" width="8.25" style="46" customWidth="1"/>
    <col min="6153" max="6400" width="9" style="46"/>
    <col min="6401" max="6401" width="14" style="46" customWidth="1"/>
    <col min="6402" max="6402" width="14.625" style="46" customWidth="1"/>
    <col min="6403" max="6403" width="13.25" style="46" customWidth="1"/>
    <col min="6404" max="6404" width="11.25" style="46" customWidth="1"/>
    <col min="6405" max="6405" width="13.5" style="46" customWidth="1"/>
    <col min="6406" max="6406" width="9" style="46" hidden="1" customWidth="1"/>
    <col min="6407" max="6407" width="18.375" style="46" customWidth="1"/>
    <col min="6408" max="6408" width="8.25" style="46" customWidth="1"/>
    <col min="6409" max="6656" width="9" style="46"/>
    <col min="6657" max="6657" width="14" style="46" customWidth="1"/>
    <col min="6658" max="6658" width="14.625" style="46" customWidth="1"/>
    <col min="6659" max="6659" width="13.25" style="46" customWidth="1"/>
    <col min="6660" max="6660" width="11.25" style="46" customWidth="1"/>
    <col min="6661" max="6661" width="13.5" style="46" customWidth="1"/>
    <col min="6662" max="6662" width="9" style="46" hidden="1" customWidth="1"/>
    <col min="6663" max="6663" width="18.375" style="46" customWidth="1"/>
    <col min="6664" max="6664" width="8.25" style="46" customWidth="1"/>
    <col min="6665" max="6912" width="9" style="46"/>
    <col min="6913" max="6913" width="14" style="46" customWidth="1"/>
    <col min="6914" max="6914" width="14.625" style="46" customWidth="1"/>
    <col min="6915" max="6915" width="13.25" style="46" customWidth="1"/>
    <col min="6916" max="6916" width="11.25" style="46" customWidth="1"/>
    <col min="6917" max="6917" width="13.5" style="46" customWidth="1"/>
    <col min="6918" max="6918" width="9" style="46" hidden="1" customWidth="1"/>
    <col min="6919" max="6919" width="18.375" style="46" customWidth="1"/>
    <col min="6920" max="6920" width="8.25" style="46" customWidth="1"/>
    <col min="6921" max="7168" width="9" style="46"/>
    <col min="7169" max="7169" width="14" style="46" customWidth="1"/>
    <col min="7170" max="7170" width="14.625" style="46" customWidth="1"/>
    <col min="7171" max="7171" width="13.25" style="46" customWidth="1"/>
    <col min="7172" max="7172" width="11.25" style="46" customWidth="1"/>
    <col min="7173" max="7173" width="13.5" style="46" customWidth="1"/>
    <col min="7174" max="7174" width="9" style="46" hidden="1" customWidth="1"/>
    <col min="7175" max="7175" width="18.375" style="46" customWidth="1"/>
    <col min="7176" max="7176" width="8.25" style="46" customWidth="1"/>
    <col min="7177" max="7424" width="9" style="46"/>
    <col min="7425" max="7425" width="14" style="46" customWidth="1"/>
    <col min="7426" max="7426" width="14.625" style="46" customWidth="1"/>
    <col min="7427" max="7427" width="13.25" style="46" customWidth="1"/>
    <col min="7428" max="7428" width="11.25" style="46" customWidth="1"/>
    <col min="7429" max="7429" width="13.5" style="46" customWidth="1"/>
    <col min="7430" max="7430" width="9" style="46" hidden="1" customWidth="1"/>
    <col min="7431" max="7431" width="18.375" style="46" customWidth="1"/>
    <col min="7432" max="7432" width="8.25" style="46" customWidth="1"/>
    <col min="7433" max="7680" width="9" style="46"/>
    <col min="7681" max="7681" width="14" style="46" customWidth="1"/>
    <col min="7682" max="7682" width="14.625" style="46" customWidth="1"/>
    <col min="7683" max="7683" width="13.25" style="46" customWidth="1"/>
    <col min="7684" max="7684" width="11.25" style="46" customWidth="1"/>
    <col min="7685" max="7685" width="13.5" style="46" customWidth="1"/>
    <col min="7686" max="7686" width="9" style="46" hidden="1" customWidth="1"/>
    <col min="7687" max="7687" width="18.375" style="46" customWidth="1"/>
    <col min="7688" max="7688" width="8.25" style="46" customWidth="1"/>
    <col min="7689" max="7936" width="9" style="46"/>
    <col min="7937" max="7937" width="14" style="46" customWidth="1"/>
    <col min="7938" max="7938" width="14.625" style="46" customWidth="1"/>
    <col min="7939" max="7939" width="13.25" style="46" customWidth="1"/>
    <col min="7940" max="7940" width="11.25" style="46" customWidth="1"/>
    <col min="7941" max="7941" width="13.5" style="46" customWidth="1"/>
    <col min="7942" max="7942" width="9" style="46" hidden="1" customWidth="1"/>
    <col min="7943" max="7943" width="18.375" style="46" customWidth="1"/>
    <col min="7944" max="7944" width="8.25" style="46" customWidth="1"/>
    <col min="7945" max="8192" width="9" style="46"/>
    <col min="8193" max="8193" width="14" style="46" customWidth="1"/>
    <col min="8194" max="8194" width="14.625" style="46" customWidth="1"/>
    <col min="8195" max="8195" width="13.25" style="46" customWidth="1"/>
    <col min="8196" max="8196" width="11.25" style="46" customWidth="1"/>
    <col min="8197" max="8197" width="13.5" style="46" customWidth="1"/>
    <col min="8198" max="8198" width="9" style="46" hidden="1" customWidth="1"/>
    <col min="8199" max="8199" width="18.375" style="46" customWidth="1"/>
    <col min="8200" max="8200" width="8.25" style="46" customWidth="1"/>
    <col min="8201" max="8448" width="9" style="46"/>
    <col min="8449" max="8449" width="14" style="46" customWidth="1"/>
    <col min="8450" max="8450" width="14.625" style="46" customWidth="1"/>
    <col min="8451" max="8451" width="13.25" style="46" customWidth="1"/>
    <col min="8452" max="8452" width="11.25" style="46" customWidth="1"/>
    <col min="8453" max="8453" width="13.5" style="46" customWidth="1"/>
    <col min="8454" max="8454" width="9" style="46" hidden="1" customWidth="1"/>
    <col min="8455" max="8455" width="18.375" style="46" customWidth="1"/>
    <col min="8456" max="8456" width="8.25" style="46" customWidth="1"/>
    <col min="8457" max="8704" width="9" style="46"/>
    <col min="8705" max="8705" width="14" style="46" customWidth="1"/>
    <col min="8706" max="8706" width="14.625" style="46" customWidth="1"/>
    <col min="8707" max="8707" width="13.25" style="46" customWidth="1"/>
    <col min="8708" max="8708" width="11.25" style="46" customWidth="1"/>
    <col min="8709" max="8709" width="13.5" style="46" customWidth="1"/>
    <col min="8710" max="8710" width="9" style="46" hidden="1" customWidth="1"/>
    <col min="8711" max="8711" width="18.375" style="46" customWidth="1"/>
    <col min="8712" max="8712" width="8.25" style="46" customWidth="1"/>
    <col min="8713" max="8960" width="9" style="46"/>
    <col min="8961" max="8961" width="14" style="46" customWidth="1"/>
    <col min="8962" max="8962" width="14.625" style="46" customWidth="1"/>
    <col min="8963" max="8963" width="13.25" style="46" customWidth="1"/>
    <col min="8964" max="8964" width="11.25" style="46" customWidth="1"/>
    <col min="8965" max="8965" width="13.5" style="46" customWidth="1"/>
    <col min="8966" max="8966" width="9" style="46" hidden="1" customWidth="1"/>
    <col min="8967" max="8967" width="18.375" style="46" customWidth="1"/>
    <col min="8968" max="8968" width="8.25" style="46" customWidth="1"/>
    <col min="8969" max="9216" width="9" style="46"/>
    <col min="9217" max="9217" width="14" style="46" customWidth="1"/>
    <col min="9218" max="9218" width="14.625" style="46" customWidth="1"/>
    <col min="9219" max="9219" width="13.25" style="46" customWidth="1"/>
    <col min="9220" max="9220" width="11.25" style="46" customWidth="1"/>
    <col min="9221" max="9221" width="13.5" style="46" customWidth="1"/>
    <col min="9222" max="9222" width="9" style="46" hidden="1" customWidth="1"/>
    <col min="9223" max="9223" width="18.375" style="46" customWidth="1"/>
    <col min="9224" max="9224" width="8.25" style="46" customWidth="1"/>
    <col min="9225" max="9472" width="9" style="46"/>
    <col min="9473" max="9473" width="14" style="46" customWidth="1"/>
    <col min="9474" max="9474" width="14.625" style="46" customWidth="1"/>
    <col min="9475" max="9475" width="13.25" style="46" customWidth="1"/>
    <col min="9476" max="9476" width="11.25" style="46" customWidth="1"/>
    <col min="9477" max="9477" width="13.5" style="46" customWidth="1"/>
    <col min="9478" max="9478" width="9" style="46" hidden="1" customWidth="1"/>
    <col min="9479" max="9479" width="18.375" style="46" customWidth="1"/>
    <col min="9480" max="9480" width="8.25" style="46" customWidth="1"/>
    <col min="9481" max="9728" width="9" style="46"/>
    <col min="9729" max="9729" width="14" style="46" customWidth="1"/>
    <col min="9730" max="9730" width="14.625" style="46" customWidth="1"/>
    <col min="9731" max="9731" width="13.25" style="46" customWidth="1"/>
    <col min="9732" max="9732" width="11.25" style="46" customWidth="1"/>
    <col min="9733" max="9733" width="13.5" style="46" customWidth="1"/>
    <col min="9734" max="9734" width="9" style="46" hidden="1" customWidth="1"/>
    <col min="9735" max="9735" width="18.375" style="46" customWidth="1"/>
    <col min="9736" max="9736" width="8.25" style="46" customWidth="1"/>
    <col min="9737" max="9984" width="9" style="46"/>
    <col min="9985" max="9985" width="14" style="46" customWidth="1"/>
    <col min="9986" max="9986" width="14.625" style="46" customWidth="1"/>
    <col min="9987" max="9987" width="13.25" style="46" customWidth="1"/>
    <col min="9988" max="9988" width="11.25" style="46" customWidth="1"/>
    <col min="9989" max="9989" width="13.5" style="46" customWidth="1"/>
    <col min="9990" max="9990" width="9" style="46" hidden="1" customWidth="1"/>
    <col min="9991" max="9991" width="18.375" style="46" customWidth="1"/>
    <col min="9992" max="9992" width="8.25" style="46" customWidth="1"/>
    <col min="9993" max="10240" width="9" style="46"/>
    <col min="10241" max="10241" width="14" style="46" customWidth="1"/>
    <col min="10242" max="10242" width="14.625" style="46" customWidth="1"/>
    <col min="10243" max="10243" width="13.25" style="46" customWidth="1"/>
    <col min="10244" max="10244" width="11.25" style="46" customWidth="1"/>
    <col min="10245" max="10245" width="13.5" style="46" customWidth="1"/>
    <col min="10246" max="10246" width="9" style="46" hidden="1" customWidth="1"/>
    <col min="10247" max="10247" width="18.375" style="46" customWidth="1"/>
    <col min="10248" max="10248" width="8.25" style="46" customWidth="1"/>
    <col min="10249" max="10496" width="9" style="46"/>
    <col min="10497" max="10497" width="14" style="46" customWidth="1"/>
    <col min="10498" max="10498" width="14.625" style="46" customWidth="1"/>
    <col min="10499" max="10499" width="13.25" style="46" customWidth="1"/>
    <col min="10500" max="10500" width="11.25" style="46" customWidth="1"/>
    <col min="10501" max="10501" width="13.5" style="46" customWidth="1"/>
    <col min="10502" max="10502" width="9" style="46" hidden="1" customWidth="1"/>
    <col min="10503" max="10503" width="18.375" style="46" customWidth="1"/>
    <col min="10504" max="10504" width="8.25" style="46" customWidth="1"/>
    <col min="10505" max="10752" width="9" style="46"/>
    <col min="10753" max="10753" width="14" style="46" customWidth="1"/>
    <col min="10754" max="10754" width="14.625" style="46" customWidth="1"/>
    <col min="10755" max="10755" width="13.25" style="46" customWidth="1"/>
    <col min="10756" max="10756" width="11.25" style="46" customWidth="1"/>
    <col min="10757" max="10757" width="13.5" style="46" customWidth="1"/>
    <col min="10758" max="10758" width="9" style="46" hidden="1" customWidth="1"/>
    <col min="10759" max="10759" width="18.375" style="46" customWidth="1"/>
    <col min="10760" max="10760" width="8.25" style="46" customWidth="1"/>
    <col min="10761" max="11008" width="9" style="46"/>
    <col min="11009" max="11009" width="14" style="46" customWidth="1"/>
    <col min="11010" max="11010" width="14.625" style="46" customWidth="1"/>
    <col min="11011" max="11011" width="13.25" style="46" customWidth="1"/>
    <col min="11012" max="11012" width="11.25" style="46" customWidth="1"/>
    <col min="11013" max="11013" width="13.5" style="46" customWidth="1"/>
    <col min="11014" max="11014" width="9" style="46" hidden="1" customWidth="1"/>
    <col min="11015" max="11015" width="18.375" style="46" customWidth="1"/>
    <col min="11016" max="11016" width="8.25" style="46" customWidth="1"/>
    <col min="11017" max="11264" width="9" style="46"/>
    <col min="11265" max="11265" width="14" style="46" customWidth="1"/>
    <col min="11266" max="11266" width="14.625" style="46" customWidth="1"/>
    <col min="11267" max="11267" width="13.25" style="46" customWidth="1"/>
    <col min="11268" max="11268" width="11.25" style="46" customWidth="1"/>
    <col min="11269" max="11269" width="13.5" style="46" customWidth="1"/>
    <col min="11270" max="11270" width="9" style="46" hidden="1" customWidth="1"/>
    <col min="11271" max="11271" width="18.375" style="46" customWidth="1"/>
    <col min="11272" max="11272" width="8.25" style="46" customWidth="1"/>
    <col min="11273" max="11520" width="9" style="46"/>
    <col min="11521" max="11521" width="14" style="46" customWidth="1"/>
    <col min="11522" max="11522" width="14.625" style="46" customWidth="1"/>
    <col min="11523" max="11523" width="13.25" style="46" customWidth="1"/>
    <col min="11524" max="11524" width="11.25" style="46" customWidth="1"/>
    <col min="11525" max="11525" width="13.5" style="46" customWidth="1"/>
    <col min="11526" max="11526" width="9" style="46" hidden="1" customWidth="1"/>
    <col min="11527" max="11527" width="18.375" style="46" customWidth="1"/>
    <col min="11528" max="11528" width="8.25" style="46" customWidth="1"/>
    <col min="11529" max="11776" width="9" style="46"/>
    <col min="11777" max="11777" width="14" style="46" customWidth="1"/>
    <col min="11778" max="11778" width="14.625" style="46" customWidth="1"/>
    <col min="11779" max="11779" width="13.25" style="46" customWidth="1"/>
    <col min="11780" max="11780" width="11.25" style="46" customWidth="1"/>
    <col min="11781" max="11781" width="13.5" style="46" customWidth="1"/>
    <col min="11782" max="11782" width="9" style="46" hidden="1" customWidth="1"/>
    <col min="11783" max="11783" width="18.375" style="46" customWidth="1"/>
    <col min="11784" max="11784" width="8.25" style="46" customWidth="1"/>
    <col min="11785" max="12032" width="9" style="46"/>
    <col min="12033" max="12033" width="14" style="46" customWidth="1"/>
    <col min="12034" max="12034" width="14.625" style="46" customWidth="1"/>
    <col min="12035" max="12035" width="13.25" style="46" customWidth="1"/>
    <col min="12036" max="12036" width="11.25" style="46" customWidth="1"/>
    <col min="12037" max="12037" width="13.5" style="46" customWidth="1"/>
    <col min="12038" max="12038" width="9" style="46" hidden="1" customWidth="1"/>
    <col min="12039" max="12039" width="18.375" style="46" customWidth="1"/>
    <col min="12040" max="12040" width="8.25" style="46" customWidth="1"/>
    <col min="12041" max="12288" width="9" style="46"/>
    <col min="12289" max="12289" width="14" style="46" customWidth="1"/>
    <col min="12290" max="12290" width="14.625" style="46" customWidth="1"/>
    <col min="12291" max="12291" width="13.25" style="46" customWidth="1"/>
    <col min="12292" max="12292" width="11.25" style="46" customWidth="1"/>
    <col min="12293" max="12293" width="13.5" style="46" customWidth="1"/>
    <col min="12294" max="12294" width="9" style="46" hidden="1" customWidth="1"/>
    <col min="12295" max="12295" width="18.375" style="46" customWidth="1"/>
    <col min="12296" max="12296" width="8.25" style="46" customWidth="1"/>
    <col min="12297" max="12544" width="9" style="46"/>
    <col min="12545" max="12545" width="14" style="46" customWidth="1"/>
    <col min="12546" max="12546" width="14.625" style="46" customWidth="1"/>
    <col min="12547" max="12547" width="13.25" style="46" customWidth="1"/>
    <col min="12548" max="12548" width="11.25" style="46" customWidth="1"/>
    <col min="12549" max="12549" width="13.5" style="46" customWidth="1"/>
    <col min="12550" max="12550" width="9" style="46" hidden="1" customWidth="1"/>
    <col min="12551" max="12551" width="18.375" style="46" customWidth="1"/>
    <col min="12552" max="12552" width="8.25" style="46" customWidth="1"/>
    <col min="12553" max="12800" width="9" style="46"/>
    <col min="12801" max="12801" width="14" style="46" customWidth="1"/>
    <col min="12802" max="12802" width="14.625" style="46" customWidth="1"/>
    <col min="12803" max="12803" width="13.25" style="46" customWidth="1"/>
    <col min="12804" max="12804" width="11.25" style="46" customWidth="1"/>
    <col min="12805" max="12805" width="13.5" style="46" customWidth="1"/>
    <col min="12806" max="12806" width="9" style="46" hidden="1" customWidth="1"/>
    <col min="12807" max="12807" width="18.375" style="46" customWidth="1"/>
    <col min="12808" max="12808" width="8.25" style="46" customWidth="1"/>
    <col min="12809" max="13056" width="9" style="46"/>
    <col min="13057" max="13057" width="14" style="46" customWidth="1"/>
    <col min="13058" max="13058" width="14.625" style="46" customWidth="1"/>
    <col min="13059" max="13059" width="13.25" style="46" customWidth="1"/>
    <col min="13060" max="13060" width="11.25" style="46" customWidth="1"/>
    <col min="13061" max="13061" width="13.5" style="46" customWidth="1"/>
    <col min="13062" max="13062" width="9" style="46" hidden="1" customWidth="1"/>
    <col min="13063" max="13063" width="18.375" style="46" customWidth="1"/>
    <col min="13064" max="13064" width="8.25" style="46" customWidth="1"/>
    <col min="13065" max="13312" width="9" style="46"/>
    <col min="13313" max="13313" width="14" style="46" customWidth="1"/>
    <col min="13314" max="13314" width="14.625" style="46" customWidth="1"/>
    <col min="13315" max="13315" width="13.25" style="46" customWidth="1"/>
    <col min="13316" max="13316" width="11.25" style="46" customWidth="1"/>
    <col min="13317" max="13317" width="13.5" style="46" customWidth="1"/>
    <col min="13318" max="13318" width="9" style="46" hidden="1" customWidth="1"/>
    <col min="13319" max="13319" width="18.375" style="46" customWidth="1"/>
    <col min="13320" max="13320" width="8.25" style="46" customWidth="1"/>
    <col min="13321" max="13568" width="9" style="46"/>
    <col min="13569" max="13569" width="14" style="46" customWidth="1"/>
    <col min="13570" max="13570" width="14.625" style="46" customWidth="1"/>
    <col min="13571" max="13571" width="13.25" style="46" customWidth="1"/>
    <col min="13572" max="13572" width="11.25" style="46" customWidth="1"/>
    <col min="13573" max="13573" width="13.5" style="46" customWidth="1"/>
    <col min="13574" max="13574" width="9" style="46" hidden="1" customWidth="1"/>
    <col min="13575" max="13575" width="18.375" style="46" customWidth="1"/>
    <col min="13576" max="13576" width="8.25" style="46" customWidth="1"/>
    <col min="13577" max="13824" width="9" style="46"/>
    <col min="13825" max="13825" width="14" style="46" customWidth="1"/>
    <col min="13826" max="13826" width="14.625" style="46" customWidth="1"/>
    <col min="13827" max="13827" width="13.25" style="46" customWidth="1"/>
    <col min="13828" max="13828" width="11.25" style="46" customWidth="1"/>
    <col min="13829" max="13829" width="13.5" style="46" customWidth="1"/>
    <col min="13830" max="13830" width="9" style="46" hidden="1" customWidth="1"/>
    <col min="13831" max="13831" width="18.375" style="46" customWidth="1"/>
    <col min="13832" max="13832" width="8.25" style="46" customWidth="1"/>
    <col min="13833" max="14080" width="9" style="46"/>
    <col min="14081" max="14081" width="14" style="46" customWidth="1"/>
    <col min="14082" max="14082" width="14.625" style="46" customWidth="1"/>
    <col min="14083" max="14083" width="13.25" style="46" customWidth="1"/>
    <col min="14084" max="14084" width="11.25" style="46" customWidth="1"/>
    <col min="14085" max="14085" width="13.5" style="46" customWidth="1"/>
    <col min="14086" max="14086" width="9" style="46" hidden="1" customWidth="1"/>
    <col min="14087" max="14087" width="18.375" style="46" customWidth="1"/>
    <col min="14088" max="14088" width="8.25" style="46" customWidth="1"/>
    <col min="14089" max="14336" width="9" style="46"/>
    <col min="14337" max="14337" width="14" style="46" customWidth="1"/>
    <col min="14338" max="14338" width="14.625" style="46" customWidth="1"/>
    <col min="14339" max="14339" width="13.25" style="46" customWidth="1"/>
    <col min="14340" max="14340" width="11.25" style="46" customWidth="1"/>
    <col min="14341" max="14341" width="13.5" style="46" customWidth="1"/>
    <col min="14342" max="14342" width="9" style="46" hidden="1" customWidth="1"/>
    <col min="14343" max="14343" width="18.375" style="46" customWidth="1"/>
    <col min="14344" max="14344" width="8.25" style="46" customWidth="1"/>
    <col min="14345" max="14592" width="9" style="46"/>
    <col min="14593" max="14593" width="14" style="46" customWidth="1"/>
    <col min="14594" max="14594" width="14.625" style="46" customWidth="1"/>
    <col min="14595" max="14595" width="13.25" style="46" customWidth="1"/>
    <col min="14596" max="14596" width="11.25" style="46" customWidth="1"/>
    <col min="14597" max="14597" width="13.5" style="46" customWidth="1"/>
    <col min="14598" max="14598" width="9" style="46" hidden="1" customWidth="1"/>
    <col min="14599" max="14599" width="18.375" style="46" customWidth="1"/>
    <col min="14600" max="14600" width="8.25" style="46" customWidth="1"/>
    <col min="14601" max="14848" width="9" style="46"/>
    <col min="14849" max="14849" width="14" style="46" customWidth="1"/>
    <col min="14850" max="14850" width="14.625" style="46" customWidth="1"/>
    <col min="14851" max="14851" width="13.25" style="46" customWidth="1"/>
    <col min="14852" max="14852" width="11.25" style="46" customWidth="1"/>
    <col min="14853" max="14853" width="13.5" style="46" customWidth="1"/>
    <col min="14854" max="14854" width="9" style="46" hidden="1" customWidth="1"/>
    <col min="14855" max="14855" width="18.375" style="46" customWidth="1"/>
    <col min="14856" max="14856" width="8.25" style="46" customWidth="1"/>
    <col min="14857" max="15104" width="9" style="46"/>
    <col min="15105" max="15105" width="14" style="46" customWidth="1"/>
    <col min="15106" max="15106" width="14.625" style="46" customWidth="1"/>
    <col min="15107" max="15107" width="13.25" style="46" customWidth="1"/>
    <col min="15108" max="15108" width="11.25" style="46" customWidth="1"/>
    <col min="15109" max="15109" width="13.5" style="46" customWidth="1"/>
    <col min="15110" max="15110" width="9" style="46" hidden="1" customWidth="1"/>
    <col min="15111" max="15111" width="18.375" style="46" customWidth="1"/>
    <col min="15112" max="15112" width="8.25" style="46" customWidth="1"/>
    <col min="15113" max="15360" width="9" style="46"/>
    <col min="15361" max="15361" width="14" style="46" customWidth="1"/>
    <col min="15362" max="15362" width="14.625" style="46" customWidth="1"/>
    <col min="15363" max="15363" width="13.25" style="46" customWidth="1"/>
    <col min="15364" max="15364" width="11.25" style="46" customWidth="1"/>
    <col min="15365" max="15365" width="13.5" style="46" customWidth="1"/>
    <col min="15366" max="15366" width="9" style="46" hidden="1" customWidth="1"/>
    <col min="15367" max="15367" width="18.375" style="46" customWidth="1"/>
    <col min="15368" max="15368" width="8.25" style="46" customWidth="1"/>
    <col min="15369" max="15616" width="9" style="46"/>
    <col min="15617" max="15617" width="14" style="46" customWidth="1"/>
    <col min="15618" max="15618" width="14.625" style="46" customWidth="1"/>
    <col min="15619" max="15619" width="13.25" style="46" customWidth="1"/>
    <col min="15620" max="15620" width="11.25" style="46" customWidth="1"/>
    <col min="15621" max="15621" width="13.5" style="46" customWidth="1"/>
    <col min="15622" max="15622" width="9" style="46" hidden="1" customWidth="1"/>
    <col min="15623" max="15623" width="18.375" style="46" customWidth="1"/>
    <col min="15624" max="15624" width="8.25" style="46" customWidth="1"/>
    <col min="15625" max="15872" width="9" style="46"/>
    <col min="15873" max="15873" width="14" style="46" customWidth="1"/>
    <col min="15874" max="15874" width="14.625" style="46" customWidth="1"/>
    <col min="15875" max="15875" width="13.25" style="46" customWidth="1"/>
    <col min="15876" max="15876" width="11.25" style="46" customWidth="1"/>
    <col min="15877" max="15877" width="13.5" style="46" customWidth="1"/>
    <col min="15878" max="15878" width="9" style="46" hidden="1" customWidth="1"/>
    <col min="15879" max="15879" width="18.375" style="46" customWidth="1"/>
    <col min="15880" max="15880" width="8.25" style="46" customWidth="1"/>
    <col min="15881" max="16128" width="9" style="46"/>
    <col min="16129" max="16129" width="14" style="46" customWidth="1"/>
    <col min="16130" max="16130" width="14.625" style="46" customWidth="1"/>
    <col min="16131" max="16131" width="13.25" style="46" customWidth="1"/>
    <col min="16132" max="16132" width="11.25" style="46" customWidth="1"/>
    <col min="16133" max="16133" width="13.5" style="46" customWidth="1"/>
    <col min="16134" max="16134" width="9" style="46" hidden="1" customWidth="1"/>
    <col min="16135" max="16135" width="18.375" style="46" customWidth="1"/>
    <col min="16136" max="16136" width="8.25" style="46" customWidth="1"/>
    <col min="16137" max="16384" width="9" style="46"/>
  </cols>
  <sheetData>
    <row r="1" spans="1:9" ht="18" customHeight="1">
      <c r="A1" s="53" t="s">
        <v>46</v>
      </c>
      <c r="B1" s="53"/>
      <c r="C1" s="53"/>
      <c r="D1" s="53"/>
      <c r="E1" s="53"/>
      <c r="F1" s="53"/>
      <c r="G1" s="53"/>
      <c r="H1" s="47"/>
    </row>
    <row r="2" spans="1:9" ht="18" customHeight="1">
      <c r="A2" s="54" t="s">
        <v>202</v>
      </c>
      <c r="B2" s="54"/>
      <c r="C2" s="54"/>
      <c r="D2" s="54"/>
      <c r="E2" s="54"/>
      <c r="F2" s="54"/>
      <c r="G2" s="54"/>
      <c r="H2" s="47"/>
    </row>
    <row r="3" spans="1:9" ht="18" customHeight="1">
      <c r="A3" s="55" t="s">
        <v>48</v>
      </c>
      <c r="B3" s="56" t="s">
        <v>49</v>
      </c>
      <c r="C3" s="56" t="s">
        <v>50</v>
      </c>
      <c r="D3" s="56"/>
      <c r="E3" s="56"/>
      <c r="F3" s="34"/>
      <c r="G3" s="42" t="s">
        <v>51</v>
      </c>
      <c r="H3" s="47"/>
    </row>
    <row r="4" spans="1:9" ht="18" customHeight="1">
      <c r="A4" s="55"/>
      <c r="B4" s="56"/>
      <c r="C4" s="57" t="s">
        <v>52</v>
      </c>
      <c r="D4" s="57" t="s">
        <v>53</v>
      </c>
      <c r="E4" s="58" t="s">
        <v>54</v>
      </c>
      <c r="F4" s="35"/>
      <c r="G4" s="42">
        <v>0.30457600000000001</v>
      </c>
      <c r="H4" s="48"/>
    </row>
    <row r="5" spans="1:9" ht="18" customHeight="1">
      <c r="A5" s="55"/>
      <c r="B5" s="56"/>
      <c r="C5" s="57"/>
      <c r="D5" s="57"/>
      <c r="E5" s="58"/>
      <c r="F5" s="35"/>
      <c r="G5" s="42" t="s">
        <v>55</v>
      </c>
      <c r="H5" s="49"/>
    </row>
    <row r="6" spans="1:9" ht="18" customHeight="1">
      <c r="A6" s="41" t="s">
        <v>43</v>
      </c>
      <c r="B6" s="43"/>
      <c r="C6" s="36"/>
      <c r="D6" s="36"/>
      <c r="E6" s="43"/>
      <c r="F6" s="43"/>
      <c r="G6" s="44"/>
      <c r="H6" s="50"/>
      <c r="I6" s="51">
        <f>B36+B73+B110+B147+B184+B221+B258+B295</f>
        <v>17884.809999999998</v>
      </c>
    </row>
    <row r="7" spans="1:9" ht="18" customHeight="1">
      <c r="A7" s="37">
        <v>101</v>
      </c>
      <c r="B7" s="37">
        <v>89.31</v>
      </c>
      <c r="C7" s="38">
        <v>68.459999999999994</v>
      </c>
      <c r="D7" s="38">
        <v>4.32</v>
      </c>
      <c r="E7" s="37">
        <v>20.85</v>
      </c>
      <c r="F7" s="43"/>
      <c r="G7" s="44"/>
      <c r="H7" s="50"/>
    </row>
    <row r="8" spans="1:9" ht="18" customHeight="1">
      <c r="A8" s="37">
        <v>102</v>
      </c>
      <c r="B8" s="37">
        <v>66.36</v>
      </c>
      <c r="C8" s="38">
        <v>50.87</v>
      </c>
      <c r="D8" s="38">
        <v>4.1100000000000003</v>
      </c>
      <c r="E8" s="37">
        <v>15.49</v>
      </c>
      <c r="F8" s="43"/>
      <c r="G8" s="44"/>
      <c r="H8" s="50"/>
    </row>
    <row r="9" spans="1:9" ht="18" customHeight="1">
      <c r="A9" s="37">
        <v>103</v>
      </c>
      <c r="B9" s="37">
        <v>83.45</v>
      </c>
      <c r="C9" s="38">
        <v>63.97</v>
      </c>
      <c r="D9" s="38">
        <v>4.1100000000000003</v>
      </c>
      <c r="E9" s="37">
        <v>19.48</v>
      </c>
      <c r="F9" s="43"/>
      <c r="G9" s="44"/>
      <c r="H9" s="50"/>
    </row>
    <row r="10" spans="1:9" ht="18" customHeight="1">
      <c r="A10" s="37">
        <v>104</v>
      </c>
      <c r="B10" s="37">
        <v>88.72</v>
      </c>
      <c r="C10" s="38">
        <v>68.010000000000005</v>
      </c>
      <c r="D10" s="38">
        <v>4.22</v>
      </c>
      <c r="E10" s="37">
        <v>20.71</v>
      </c>
      <c r="F10" s="43"/>
      <c r="G10" s="44"/>
      <c r="H10" s="50"/>
    </row>
    <row r="11" spans="1:9" ht="18" customHeight="1">
      <c r="A11" s="37">
        <v>201</v>
      </c>
      <c r="B11" s="37">
        <v>89.31</v>
      </c>
      <c r="C11" s="38">
        <v>68.459999999999994</v>
      </c>
      <c r="D11" s="38">
        <v>4.32</v>
      </c>
      <c r="E11" s="37">
        <v>20.85</v>
      </c>
      <c r="F11" s="43"/>
      <c r="G11" s="44"/>
      <c r="H11" s="50"/>
    </row>
    <row r="12" spans="1:9" ht="18" customHeight="1">
      <c r="A12" s="37">
        <v>202</v>
      </c>
      <c r="B12" s="37">
        <v>83.45</v>
      </c>
      <c r="C12" s="38">
        <v>63.97</v>
      </c>
      <c r="D12" s="37">
        <v>4.1100000000000003</v>
      </c>
      <c r="E12" s="37">
        <v>19.48</v>
      </c>
      <c r="F12" s="43"/>
      <c r="G12" s="44"/>
      <c r="H12" s="50"/>
    </row>
    <row r="13" spans="1:9" ht="18" customHeight="1">
      <c r="A13" s="37">
        <v>203</v>
      </c>
      <c r="B13" s="37">
        <v>83.45</v>
      </c>
      <c r="C13" s="38">
        <v>63.97</v>
      </c>
      <c r="D13" s="38">
        <v>4.1100000000000003</v>
      </c>
      <c r="E13" s="37">
        <v>19.48</v>
      </c>
      <c r="F13" s="43"/>
      <c r="G13" s="44"/>
      <c r="H13" s="50"/>
    </row>
    <row r="14" spans="1:9" ht="18" customHeight="1">
      <c r="A14" s="37">
        <v>204</v>
      </c>
      <c r="B14" s="37">
        <v>88.72</v>
      </c>
      <c r="C14" s="38">
        <v>68.010000000000005</v>
      </c>
      <c r="D14" s="38">
        <v>4.22</v>
      </c>
      <c r="E14" s="37">
        <v>20.71</v>
      </c>
      <c r="F14" s="43"/>
      <c r="G14" s="44"/>
      <c r="H14" s="50"/>
    </row>
    <row r="15" spans="1:9" ht="18" customHeight="1">
      <c r="A15" s="37">
        <v>301</v>
      </c>
      <c r="B15" s="37">
        <v>89.39</v>
      </c>
      <c r="C15" s="38">
        <v>68.52</v>
      </c>
      <c r="D15" s="38">
        <v>4.32</v>
      </c>
      <c r="E15" s="37">
        <v>20.87</v>
      </c>
      <c r="F15" s="43"/>
      <c r="G15" s="44"/>
      <c r="H15" s="50"/>
    </row>
    <row r="16" spans="1:9" ht="18" customHeight="1">
      <c r="A16" s="37">
        <v>302</v>
      </c>
      <c r="B16" s="37">
        <v>83.45</v>
      </c>
      <c r="C16" s="38">
        <v>63.97</v>
      </c>
      <c r="D16" s="38">
        <v>4.1100000000000003</v>
      </c>
      <c r="E16" s="37">
        <v>19.48</v>
      </c>
      <c r="F16" s="43"/>
      <c r="G16" s="44"/>
      <c r="H16" s="50"/>
    </row>
    <row r="17" spans="1:8" ht="18" customHeight="1">
      <c r="A17" s="37">
        <v>303</v>
      </c>
      <c r="B17" s="37">
        <v>83.45</v>
      </c>
      <c r="C17" s="38">
        <v>63.97</v>
      </c>
      <c r="D17" s="38">
        <v>4.1100000000000003</v>
      </c>
      <c r="E17" s="37">
        <v>19.48</v>
      </c>
      <c r="F17" s="43"/>
      <c r="G17" s="44"/>
      <c r="H17" s="50"/>
    </row>
    <row r="18" spans="1:8" ht="18" customHeight="1">
      <c r="A18" s="37">
        <v>304</v>
      </c>
      <c r="B18" s="37">
        <v>88.79</v>
      </c>
      <c r="C18" s="38">
        <v>68.06</v>
      </c>
      <c r="D18" s="37">
        <v>4.22</v>
      </c>
      <c r="E18" s="37">
        <v>20.73</v>
      </c>
      <c r="F18" s="43"/>
      <c r="G18" s="44"/>
      <c r="H18" s="50"/>
    </row>
    <row r="19" spans="1:8" ht="18" customHeight="1">
      <c r="A19" s="37">
        <v>401</v>
      </c>
      <c r="B19" s="37">
        <v>89.39</v>
      </c>
      <c r="C19" s="38">
        <v>68.52</v>
      </c>
      <c r="D19" s="37">
        <v>4.32</v>
      </c>
      <c r="E19" s="37">
        <v>20.87</v>
      </c>
      <c r="F19" s="43"/>
      <c r="G19" s="44"/>
      <c r="H19" s="50"/>
    </row>
    <row r="20" spans="1:8" ht="18" customHeight="1">
      <c r="A20" s="37">
        <v>402</v>
      </c>
      <c r="B20" s="37">
        <v>83.45</v>
      </c>
      <c r="C20" s="38">
        <v>63.97</v>
      </c>
      <c r="D20" s="38">
        <v>4.1100000000000003</v>
      </c>
      <c r="E20" s="37">
        <v>19.48</v>
      </c>
      <c r="F20" s="43"/>
      <c r="G20" s="44"/>
      <c r="H20" s="50"/>
    </row>
    <row r="21" spans="1:8" ht="18" customHeight="1">
      <c r="A21" s="37">
        <v>403</v>
      </c>
      <c r="B21" s="37">
        <v>83.45</v>
      </c>
      <c r="C21" s="38">
        <v>63.97</v>
      </c>
      <c r="D21" s="38">
        <v>4.1100000000000003</v>
      </c>
      <c r="E21" s="37">
        <v>19.48</v>
      </c>
      <c r="F21" s="43"/>
      <c r="G21" s="44"/>
      <c r="H21" s="50"/>
    </row>
    <row r="22" spans="1:8" ht="18" customHeight="1">
      <c r="A22" s="37">
        <v>404</v>
      </c>
      <c r="B22" s="37">
        <v>88.79</v>
      </c>
      <c r="C22" s="38">
        <v>68.06</v>
      </c>
      <c r="D22" s="38">
        <v>4.22</v>
      </c>
      <c r="E22" s="37">
        <v>20.73</v>
      </c>
      <c r="F22" s="43"/>
      <c r="G22" s="44"/>
      <c r="H22" s="50"/>
    </row>
    <row r="23" spans="1:8" ht="18" customHeight="1">
      <c r="A23" s="37">
        <v>501</v>
      </c>
      <c r="B23" s="37">
        <v>89.39</v>
      </c>
      <c r="C23" s="38">
        <v>68.52</v>
      </c>
      <c r="D23" s="38">
        <v>4.32</v>
      </c>
      <c r="E23" s="37">
        <v>20.87</v>
      </c>
      <c r="F23" s="43"/>
      <c r="G23" s="44"/>
      <c r="H23" s="50"/>
    </row>
    <row r="24" spans="1:8" ht="18" customHeight="1">
      <c r="A24" s="37">
        <v>502</v>
      </c>
      <c r="B24" s="37">
        <v>83.45</v>
      </c>
      <c r="C24" s="38">
        <v>63.97</v>
      </c>
      <c r="D24" s="38">
        <v>4.1100000000000003</v>
      </c>
      <c r="E24" s="37">
        <v>19.48</v>
      </c>
      <c r="F24" s="43"/>
      <c r="G24" s="44"/>
      <c r="H24" s="50"/>
    </row>
    <row r="25" spans="1:8" ht="18" customHeight="1">
      <c r="A25" s="37">
        <v>503</v>
      </c>
      <c r="B25" s="37">
        <v>83.45</v>
      </c>
      <c r="C25" s="38">
        <v>63.97</v>
      </c>
      <c r="D25" s="38">
        <v>4.1100000000000003</v>
      </c>
      <c r="E25" s="37">
        <v>19.48</v>
      </c>
      <c r="F25" s="43"/>
      <c r="G25" s="44"/>
      <c r="H25" s="50"/>
    </row>
    <row r="26" spans="1:8" ht="18" customHeight="1">
      <c r="A26" s="37">
        <v>504</v>
      </c>
      <c r="B26" s="37">
        <v>88.79</v>
      </c>
      <c r="C26" s="38">
        <v>68.06</v>
      </c>
      <c r="D26" s="38">
        <v>4.22</v>
      </c>
      <c r="E26" s="37">
        <v>20.73</v>
      </c>
      <c r="F26" s="43"/>
      <c r="G26" s="44"/>
      <c r="H26" s="50"/>
    </row>
    <row r="27" spans="1:8" ht="18" customHeight="1">
      <c r="A27" s="37">
        <v>601</v>
      </c>
      <c r="B27" s="37">
        <v>89.39</v>
      </c>
      <c r="C27" s="38">
        <v>68.52</v>
      </c>
      <c r="D27" s="38">
        <v>4.32</v>
      </c>
      <c r="E27" s="37">
        <v>20.87</v>
      </c>
      <c r="F27" s="43"/>
      <c r="G27" s="44"/>
      <c r="H27" s="50"/>
    </row>
    <row r="28" spans="1:8" ht="18" customHeight="1">
      <c r="A28" s="37">
        <v>602</v>
      </c>
      <c r="B28" s="37">
        <v>83.45</v>
      </c>
      <c r="C28" s="38">
        <v>63.97</v>
      </c>
      <c r="D28" s="38">
        <v>4.1100000000000003</v>
      </c>
      <c r="E28" s="37">
        <v>19.48</v>
      </c>
      <c r="F28" s="43"/>
      <c r="G28" s="44"/>
      <c r="H28" s="50"/>
    </row>
    <row r="29" spans="1:8" ht="18" customHeight="1">
      <c r="A29" s="37">
        <v>603</v>
      </c>
      <c r="B29" s="37">
        <v>83.45</v>
      </c>
      <c r="C29" s="38">
        <v>63.97</v>
      </c>
      <c r="D29" s="38">
        <v>4.1100000000000003</v>
      </c>
      <c r="E29" s="37">
        <v>19.48</v>
      </c>
      <c r="F29" s="43"/>
      <c r="G29" s="44"/>
      <c r="H29" s="50"/>
    </row>
    <row r="30" spans="1:8" ht="18" customHeight="1">
      <c r="A30" s="37">
        <v>604</v>
      </c>
      <c r="B30" s="37">
        <v>88.79</v>
      </c>
      <c r="C30" s="38">
        <v>68.06</v>
      </c>
      <c r="D30" s="38">
        <v>4.22</v>
      </c>
      <c r="E30" s="37">
        <v>20.73</v>
      </c>
      <c r="F30" s="43"/>
      <c r="G30" s="44"/>
      <c r="H30" s="50"/>
    </row>
    <row r="31" spans="1:8" ht="18" customHeight="1">
      <c r="A31" s="37">
        <v>701</v>
      </c>
      <c r="B31" s="37">
        <v>89.39</v>
      </c>
      <c r="C31" s="38">
        <v>68.52</v>
      </c>
      <c r="D31" s="38">
        <v>4.32</v>
      </c>
      <c r="E31" s="37">
        <v>20.87</v>
      </c>
      <c r="F31" s="43"/>
      <c r="G31" s="44"/>
      <c r="H31" s="50"/>
    </row>
    <row r="32" spans="1:8" ht="18" customHeight="1">
      <c r="A32" s="37">
        <v>702</v>
      </c>
      <c r="B32" s="37">
        <v>83.45</v>
      </c>
      <c r="C32" s="38">
        <v>63.97</v>
      </c>
      <c r="D32" s="38">
        <v>4.1100000000000003</v>
      </c>
      <c r="E32" s="37">
        <v>19.48</v>
      </c>
      <c r="F32" s="43"/>
      <c r="G32" s="44"/>
      <c r="H32" s="50"/>
    </row>
    <row r="33" spans="1:8" ht="18" customHeight="1">
      <c r="A33" s="37">
        <v>703</v>
      </c>
      <c r="B33" s="37">
        <v>83.45</v>
      </c>
      <c r="C33" s="38">
        <v>63.97</v>
      </c>
      <c r="D33" s="38">
        <v>4.1100000000000003</v>
      </c>
      <c r="E33" s="37">
        <v>19.48</v>
      </c>
      <c r="F33" s="43"/>
      <c r="G33" s="44"/>
      <c r="H33" s="50"/>
    </row>
    <row r="34" spans="1:8" ht="18" customHeight="1">
      <c r="A34" s="37">
        <v>704</v>
      </c>
      <c r="B34" s="37">
        <v>88.79</v>
      </c>
      <c r="C34" s="38">
        <v>68.06</v>
      </c>
      <c r="D34" s="38">
        <v>4.22</v>
      </c>
      <c r="E34" s="37">
        <v>20.73</v>
      </c>
      <c r="F34" s="43"/>
      <c r="G34" s="44"/>
      <c r="H34" s="50"/>
    </row>
    <row r="35" spans="1:8" ht="18" customHeight="1">
      <c r="A35" s="37">
        <v>801</v>
      </c>
      <c r="B35" s="37">
        <v>89.39</v>
      </c>
      <c r="C35" s="38">
        <v>68.52</v>
      </c>
      <c r="D35" s="38">
        <v>4.32</v>
      </c>
      <c r="E35" s="37">
        <v>20.87</v>
      </c>
      <c r="F35" s="43"/>
      <c r="G35" s="44"/>
      <c r="H35" s="50"/>
    </row>
    <row r="36" spans="1:8" ht="18" customHeight="1">
      <c r="A36" s="41" t="s">
        <v>58</v>
      </c>
      <c r="B36" s="43">
        <v>2487.56</v>
      </c>
      <c r="C36" s="34">
        <v>1906.84</v>
      </c>
      <c r="D36" s="34">
        <v>121.64</v>
      </c>
      <c r="E36" s="43">
        <v>580.72</v>
      </c>
      <c r="F36" s="43"/>
      <c r="G36" s="44"/>
      <c r="H36" s="50"/>
    </row>
    <row r="37" spans="1:8" ht="18" customHeight="1">
      <c r="A37" s="45" t="s">
        <v>60</v>
      </c>
      <c r="B37" s="43">
        <v>17884.810000000001</v>
      </c>
      <c r="C37" s="36">
        <v>13709.58</v>
      </c>
      <c r="D37" s="36">
        <v>870.32</v>
      </c>
      <c r="E37" s="43">
        <v>4175.2299999999996</v>
      </c>
      <c r="F37" s="43"/>
      <c r="G37" s="44"/>
      <c r="H37" s="50"/>
    </row>
    <row r="38" spans="1:8" ht="18" customHeight="1">
      <c r="A38" s="53" t="s">
        <v>46</v>
      </c>
      <c r="B38" s="53"/>
      <c r="C38" s="53"/>
      <c r="D38" s="53"/>
      <c r="E38" s="53"/>
      <c r="F38" s="53"/>
      <c r="G38" s="53"/>
      <c r="H38" s="47"/>
    </row>
    <row r="39" spans="1:8" ht="18" customHeight="1">
      <c r="A39" s="54" t="s">
        <v>202</v>
      </c>
      <c r="B39" s="54"/>
      <c r="C39" s="54"/>
      <c r="D39" s="54"/>
      <c r="E39" s="54"/>
      <c r="F39" s="54"/>
      <c r="G39" s="54"/>
      <c r="H39" s="47"/>
    </row>
    <row r="40" spans="1:8" ht="18" customHeight="1">
      <c r="A40" s="55" t="s">
        <v>48</v>
      </c>
      <c r="B40" s="56" t="s">
        <v>49</v>
      </c>
      <c r="C40" s="56" t="s">
        <v>50</v>
      </c>
      <c r="D40" s="56"/>
      <c r="E40" s="56"/>
      <c r="F40" s="34"/>
      <c r="G40" s="42" t="s">
        <v>51</v>
      </c>
      <c r="H40" s="47"/>
    </row>
    <row r="41" spans="1:8" ht="18" customHeight="1">
      <c r="A41" s="55"/>
      <c r="B41" s="56"/>
      <c r="C41" s="57" t="s">
        <v>52</v>
      </c>
      <c r="D41" s="57" t="s">
        <v>53</v>
      </c>
      <c r="E41" s="58" t="s">
        <v>54</v>
      </c>
      <c r="F41" s="35"/>
      <c r="G41" s="42">
        <v>0.30457600000000001</v>
      </c>
      <c r="H41" s="48"/>
    </row>
    <row r="42" spans="1:8" ht="18" customHeight="1">
      <c r="A42" s="55"/>
      <c r="B42" s="56"/>
      <c r="C42" s="57"/>
      <c r="D42" s="57"/>
      <c r="E42" s="58"/>
      <c r="F42" s="35"/>
      <c r="G42" s="42" t="s">
        <v>55</v>
      </c>
      <c r="H42" s="49"/>
    </row>
    <row r="43" spans="1:8" ht="18" customHeight="1">
      <c r="A43" s="37">
        <v>802</v>
      </c>
      <c r="B43" s="37">
        <v>83.45</v>
      </c>
      <c r="C43" s="38">
        <v>63.97</v>
      </c>
      <c r="D43" s="38">
        <v>4.1100000000000003</v>
      </c>
      <c r="E43" s="37">
        <v>19.48</v>
      </c>
      <c r="F43" s="43"/>
      <c r="G43" s="44"/>
      <c r="H43" s="50"/>
    </row>
    <row r="44" spans="1:8" ht="18" customHeight="1">
      <c r="A44" s="37">
        <v>803</v>
      </c>
      <c r="B44" s="37">
        <v>83.45</v>
      </c>
      <c r="C44" s="38">
        <v>63.97</v>
      </c>
      <c r="D44" s="38">
        <v>4.1100000000000003</v>
      </c>
      <c r="E44" s="37">
        <v>19.48</v>
      </c>
      <c r="F44" s="43"/>
      <c r="G44" s="44"/>
      <c r="H44" s="50"/>
    </row>
    <row r="45" spans="1:8" ht="18" customHeight="1">
      <c r="A45" s="37">
        <v>804</v>
      </c>
      <c r="B45" s="37">
        <v>88.79</v>
      </c>
      <c r="C45" s="38">
        <v>68.06</v>
      </c>
      <c r="D45" s="38">
        <v>4.22</v>
      </c>
      <c r="E45" s="37">
        <v>20.73</v>
      </c>
      <c r="F45" s="43"/>
      <c r="G45" s="44"/>
      <c r="H45" s="50"/>
    </row>
    <row r="46" spans="1:8" ht="18" customHeight="1">
      <c r="A46" s="37">
        <v>901</v>
      </c>
      <c r="B46" s="37">
        <v>89.39</v>
      </c>
      <c r="C46" s="38">
        <v>68.52</v>
      </c>
      <c r="D46" s="38">
        <v>4.32</v>
      </c>
      <c r="E46" s="37">
        <v>20.87</v>
      </c>
      <c r="F46" s="43"/>
      <c r="G46" s="44"/>
      <c r="H46" s="50"/>
    </row>
    <row r="47" spans="1:8" ht="18" customHeight="1">
      <c r="A47" s="37">
        <v>902</v>
      </c>
      <c r="B47" s="37">
        <v>83.45</v>
      </c>
      <c r="C47" s="38">
        <v>63.97</v>
      </c>
      <c r="D47" s="38">
        <v>4.1100000000000003</v>
      </c>
      <c r="E47" s="37">
        <v>19.48</v>
      </c>
      <c r="F47" s="43"/>
      <c r="G47" s="44"/>
      <c r="H47" s="50"/>
    </row>
    <row r="48" spans="1:8" ht="18" customHeight="1">
      <c r="A48" s="37">
        <v>903</v>
      </c>
      <c r="B48" s="37">
        <v>83.45</v>
      </c>
      <c r="C48" s="38">
        <v>63.97</v>
      </c>
      <c r="D48" s="38">
        <v>4.1100000000000003</v>
      </c>
      <c r="E48" s="37">
        <v>19.48</v>
      </c>
      <c r="F48" s="43"/>
      <c r="G48" s="44"/>
      <c r="H48" s="50"/>
    </row>
    <row r="49" spans="1:8" ht="18" customHeight="1">
      <c r="A49" s="37">
        <v>904</v>
      </c>
      <c r="B49" s="37">
        <v>88.79</v>
      </c>
      <c r="C49" s="38">
        <v>68.06</v>
      </c>
      <c r="D49" s="37">
        <v>4.22</v>
      </c>
      <c r="E49" s="37">
        <v>20.73</v>
      </c>
      <c r="F49" s="43"/>
      <c r="G49" s="44"/>
      <c r="H49" s="50"/>
    </row>
    <row r="50" spans="1:8" ht="18" customHeight="1">
      <c r="A50" s="37">
        <v>1001</v>
      </c>
      <c r="B50" s="37">
        <v>89.39</v>
      </c>
      <c r="C50" s="38">
        <v>68.52</v>
      </c>
      <c r="D50" s="38">
        <v>4.32</v>
      </c>
      <c r="E50" s="37">
        <v>20.87</v>
      </c>
      <c r="F50" s="43"/>
      <c r="G50" s="44"/>
      <c r="H50" s="50"/>
    </row>
    <row r="51" spans="1:8" ht="18" customHeight="1">
      <c r="A51" s="37">
        <v>1002</v>
      </c>
      <c r="B51" s="37">
        <v>83.45</v>
      </c>
      <c r="C51" s="38">
        <v>63.97</v>
      </c>
      <c r="D51" s="38">
        <v>4.1100000000000003</v>
      </c>
      <c r="E51" s="37">
        <v>19.48</v>
      </c>
      <c r="F51" s="43"/>
      <c r="G51" s="44"/>
      <c r="H51" s="50"/>
    </row>
    <row r="52" spans="1:8" ht="18" customHeight="1">
      <c r="A52" s="37">
        <v>1003</v>
      </c>
      <c r="B52" s="37">
        <v>83.45</v>
      </c>
      <c r="C52" s="38">
        <v>63.97</v>
      </c>
      <c r="D52" s="38">
        <v>4.1100000000000003</v>
      </c>
      <c r="E52" s="37">
        <v>19.48</v>
      </c>
      <c r="F52" s="43"/>
      <c r="G52" s="44"/>
      <c r="H52" s="50"/>
    </row>
    <row r="53" spans="1:8" ht="18" customHeight="1">
      <c r="A53" s="37">
        <v>1004</v>
      </c>
      <c r="B53" s="37">
        <v>88.79</v>
      </c>
      <c r="C53" s="38">
        <v>68.06</v>
      </c>
      <c r="D53" s="38">
        <v>4.22</v>
      </c>
      <c r="E53" s="37">
        <v>20.73</v>
      </c>
      <c r="F53" s="43"/>
      <c r="G53" s="44"/>
      <c r="H53" s="50"/>
    </row>
    <row r="54" spans="1:8" ht="18" customHeight="1">
      <c r="A54" s="37">
        <v>1101</v>
      </c>
      <c r="B54" s="37">
        <v>89.39</v>
      </c>
      <c r="C54" s="38">
        <v>68.52</v>
      </c>
      <c r="D54" s="38">
        <v>4.32</v>
      </c>
      <c r="E54" s="37">
        <v>20.87</v>
      </c>
      <c r="F54" s="43"/>
      <c r="G54" s="44"/>
      <c r="H54" s="50"/>
    </row>
    <row r="55" spans="1:8" ht="18" customHeight="1">
      <c r="A55" s="37">
        <v>1102</v>
      </c>
      <c r="B55" s="37">
        <v>83.45</v>
      </c>
      <c r="C55" s="38">
        <v>63.97</v>
      </c>
      <c r="D55" s="37">
        <v>4.1100000000000003</v>
      </c>
      <c r="E55" s="37">
        <v>19.48</v>
      </c>
      <c r="F55" s="43"/>
      <c r="G55" s="44"/>
      <c r="H55" s="50"/>
    </row>
    <row r="56" spans="1:8" ht="18" customHeight="1">
      <c r="A56" s="37">
        <v>1103</v>
      </c>
      <c r="B56" s="37">
        <v>83.45</v>
      </c>
      <c r="C56" s="38">
        <v>63.97</v>
      </c>
      <c r="D56" s="37">
        <v>4.1100000000000003</v>
      </c>
      <c r="E56" s="37">
        <v>19.48</v>
      </c>
      <c r="F56" s="43"/>
      <c r="G56" s="44"/>
      <c r="H56" s="50"/>
    </row>
    <row r="57" spans="1:8" ht="18" customHeight="1">
      <c r="A57" s="37">
        <v>1104</v>
      </c>
      <c r="B57" s="37">
        <v>88.79</v>
      </c>
      <c r="C57" s="38">
        <v>68.06</v>
      </c>
      <c r="D57" s="38">
        <v>4.22</v>
      </c>
      <c r="E57" s="37">
        <v>20.73</v>
      </c>
      <c r="F57" s="43"/>
      <c r="G57" s="44"/>
      <c r="H57" s="50"/>
    </row>
    <row r="58" spans="1:8" ht="18" customHeight="1">
      <c r="A58" s="37">
        <v>1201</v>
      </c>
      <c r="B58" s="37">
        <v>89.39</v>
      </c>
      <c r="C58" s="38">
        <v>68.52</v>
      </c>
      <c r="D58" s="38">
        <v>4.32</v>
      </c>
      <c r="E58" s="37">
        <v>20.87</v>
      </c>
      <c r="F58" s="43"/>
      <c r="G58" s="44"/>
      <c r="H58" s="50"/>
    </row>
    <row r="59" spans="1:8" ht="18" customHeight="1">
      <c r="A59" s="37">
        <v>1202</v>
      </c>
      <c r="B59" s="37">
        <v>83.45</v>
      </c>
      <c r="C59" s="38">
        <v>63.97</v>
      </c>
      <c r="D59" s="38">
        <v>4.1100000000000003</v>
      </c>
      <c r="E59" s="37">
        <v>19.48</v>
      </c>
      <c r="F59" s="43"/>
      <c r="G59" s="44"/>
      <c r="H59" s="50"/>
    </row>
    <row r="60" spans="1:8" ht="18" customHeight="1">
      <c r="A60" s="37">
        <v>1203</v>
      </c>
      <c r="B60" s="37">
        <v>83.45</v>
      </c>
      <c r="C60" s="38">
        <v>63.97</v>
      </c>
      <c r="D60" s="38">
        <v>4.1100000000000003</v>
      </c>
      <c r="E60" s="37">
        <v>19.48</v>
      </c>
      <c r="F60" s="43"/>
      <c r="G60" s="44"/>
      <c r="H60" s="50"/>
    </row>
    <row r="61" spans="1:8" ht="18" customHeight="1">
      <c r="A61" s="37">
        <v>1204</v>
      </c>
      <c r="B61" s="37">
        <v>88.79</v>
      </c>
      <c r="C61" s="38">
        <v>68.06</v>
      </c>
      <c r="D61" s="38">
        <v>4.22</v>
      </c>
      <c r="E61" s="37">
        <v>20.73</v>
      </c>
      <c r="F61" s="43"/>
      <c r="G61" s="44"/>
      <c r="H61" s="50"/>
    </row>
    <row r="62" spans="1:8" ht="18" customHeight="1">
      <c r="A62" s="37">
        <v>1301</v>
      </c>
      <c r="B62" s="37">
        <v>89.39</v>
      </c>
      <c r="C62" s="38">
        <v>68.52</v>
      </c>
      <c r="D62" s="38">
        <v>4.32</v>
      </c>
      <c r="E62" s="37">
        <v>20.87</v>
      </c>
      <c r="F62" s="43"/>
      <c r="G62" s="44"/>
      <c r="H62" s="50"/>
    </row>
    <row r="63" spans="1:8" ht="18" customHeight="1">
      <c r="A63" s="37">
        <v>1302</v>
      </c>
      <c r="B63" s="37">
        <v>83.45</v>
      </c>
      <c r="C63" s="38">
        <v>63.97</v>
      </c>
      <c r="D63" s="38">
        <v>4.1100000000000003</v>
      </c>
      <c r="E63" s="37">
        <v>19.48</v>
      </c>
      <c r="F63" s="43"/>
      <c r="G63" s="44"/>
      <c r="H63" s="50"/>
    </row>
    <row r="64" spans="1:8" ht="18" customHeight="1">
      <c r="A64" s="37">
        <v>1303</v>
      </c>
      <c r="B64" s="37">
        <v>83.45</v>
      </c>
      <c r="C64" s="38">
        <v>63.97</v>
      </c>
      <c r="D64" s="38">
        <v>4.1100000000000003</v>
      </c>
      <c r="E64" s="37">
        <v>19.48</v>
      </c>
      <c r="F64" s="43"/>
      <c r="G64" s="44"/>
      <c r="H64" s="50"/>
    </row>
    <row r="65" spans="1:8" ht="18" customHeight="1">
      <c r="A65" s="37">
        <v>1304</v>
      </c>
      <c r="B65" s="37">
        <v>88.79</v>
      </c>
      <c r="C65" s="38">
        <v>68.06</v>
      </c>
      <c r="D65" s="38">
        <v>4.22</v>
      </c>
      <c r="E65" s="37">
        <v>20.73</v>
      </c>
      <c r="F65" s="43"/>
      <c r="G65" s="44"/>
      <c r="H65" s="50"/>
    </row>
    <row r="66" spans="1:8" ht="18" customHeight="1">
      <c r="A66" s="37">
        <v>1401</v>
      </c>
      <c r="B66" s="37">
        <v>89.39</v>
      </c>
      <c r="C66" s="38">
        <v>68.52</v>
      </c>
      <c r="D66" s="38">
        <v>4.32</v>
      </c>
      <c r="E66" s="37">
        <v>20.87</v>
      </c>
      <c r="F66" s="43"/>
      <c r="G66" s="44"/>
      <c r="H66" s="50"/>
    </row>
    <row r="67" spans="1:8" ht="18" customHeight="1">
      <c r="A67" s="37">
        <v>1402</v>
      </c>
      <c r="B67" s="37">
        <v>83.45</v>
      </c>
      <c r="C67" s="38">
        <v>63.97</v>
      </c>
      <c r="D67" s="38">
        <v>4.1100000000000003</v>
      </c>
      <c r="E67" s="37">
        <v>19.48</v>
      </c>
      <c r="F67" s="43"/>
      <c r="G67" s="44"/>
      <c r="H67" s="50"/>
    </row>
    <row r="68" spans="1:8" ht="18" customHeight="1">
      <c r="A68" s="37">
        <v>1403</v>
      </c>
      <c r="B68" s="37">
        <v>83.45</v>
      </c>
      <c r="C68" s="38">
        <v>63.97</v>
      </c>
      <c r="D68" s="38">
        <v>4.1100000000000003</v>
      </c>
      <c r="E68" s="37">
        <v>19.48</v>
      </c>
      <c r="F68" s="43"/>
      <c r="G68" s="44"/>
      <c r="H68" s="50"/>
    </row>
    <row r="69" spans="1:8" ht="18" customHeight="1">
      <c r="A69" s="37">
        <v>1404</v>
      </c>
      <c r="B69" s="37">
        <v>88.79</v>
      </c>
      <c r="C69" s="38">
        <v>68.06</v>
      </c>
      <c r="D69" s="38">
        <v>4.22</v>
      </c>
      <c r="E69" s="37">
        <v>20.73</v>
      </c>
      <c r="F69" s="43"/>
      <c r="G69" s="44"/>
      <c r="H69" s="50"/>
    </row>
    <row r="70" spans="1:8" ht="18" customHeight="1">
      <c r="A70" s="37">
        <v>1501</v>
      </c>
      <c r="B70" s="37">
        <v>89.39</v>
      </c>
      <c r="C70" s="38">
        <v>68.52</v>
      </c>
      <c r="D70" s="38">
        <v>4.32</v>
      </c>
      <c r="E70" s="37">
        <v>20.87</v>
      </c>
      <c r="F70" s="43"/>
      <c r="G70" s="44"/>
      <c r="H70" s="50"/>
    </row>
    <row r="71" spans="1:8" ht="18" customHeight="1">
      <c r="A71" s="37">
        <v>1502</v>
      </c>
      <c r="B71" s="37">
        <v>83.45</v>
      </c>
      <c r="C71" s="38">
        <v>63.97</v>
      </c>
      <c r="D71" s="38">
        <v>4.1100000000000003</v>
      </c>
      <c r="E71" s="37">
        <v>19.48</v>
      </c>
      <c r="F71" s="43"/>
      <c r="G71" s="44"/>
      <c r="H71" s="50"/>
    </row>
    <row r="72" spans="1:8" ht="18" customHeight="1">
      <c r="A72" s="37">
        <v>1503</v>
      </c>
      <c r="B72" s="37">
        <v>83.45</v>
      </c>
      <c r="C72" s="38">
        <v>63.97</v>
      </c>
      <c r="D72" s="38">
        <v>4.1100000000000003</v>
      </c>
      <c r="E72" s="37">
        <v>19.48</v>
      </c>
      <c r="F72" s="43"/>
      <c r="G72" s="44"/>
      <c r="H72" s="50"/>
    </row>
    <row r="73" spans="1:8" ht="18" customHeight="1">
      <c r="A73" s="41" t="s">
        <v>58</v>
      </c>
      <c r="B73" s="43">
        <v>2582.46</v>
      </c>
      <c r="C73" s="34">
        <v>1979.58</v>
      </c>
      <c r="D73" s="34">
        <v>125.54</v>
      </c>
      <c r="E73" s="43">
        <v>602.88</v>
      </c>
      <c r="F73" s="43"/>
      <c r="G73" s="44"/>
      <c r="H73" s="50"/>
    </row>
    <row r="74" spans="1:8" ht="18" customHeight="1">
      <c r="A74" s="45" t="s">
        <v>60</v>
      </c>
      <c r="B74" s="43"/>
      <c r="C74" s="36"/>
      <c r="D74" s="36"/>
      <c r="E74" s="43"/>
      <c r="F74" s="43"/>
      <c r="G74" s="44"/>
      <c r="H74" s="50"/>
    </row>
    <row r="75" spans="1:8" ht="18" customHeight="1">
      <c r="A75" s="53" t="s">
        <v>46</v>
      </c>
      <c r="B75" s="53"/>
      <c r="C75" s="53"/>
      <c r="D75" s="53"/>
      <c r="E75" s="53"/>
      <c r="F75" s="53"/>
      <c r="G75" s="53"/>
      <c r="H75" s="47"/>
    </row>
    <row r="76" spans="1:8" ht="18" customHeight="1">
      <c r="A76" s="54" t="s">
        <v>202</v>
      </c>
      <c r="B76" s="54"/>
      <c r="C76" s="54"/>
      <c r="D76" s="54"/>
      <c r="E76" s="54"/>
      <c r="F76" s="54"/>
      <c r="G76" s="54"/>
      <c r="H76" s="47"/>
    </row>
    <row r="77" spans="1:8" ht="18" customHeight="1">
      <c r="A77" s="55" t="s">
        <v>48</v>
      </c>
      <c r="B77" s="56" t="s">
        <v>49</v>
      </c>
      <c r="C77" s="56" t="s">
        <v>50</v>
      </c>
      <c r="D77" s="56"/>
      <c r="E77" s="56"/>
      <c r="F77" s="34"/>
      <c r="G77" s="42" t="s">
        <v>51</v>
      </c>
      <c r="H77" s="47"/>
    </row>
    <row r="78" spans="1:8" ht="18" customHeight="1">
      <c r="A78" s="55"/>
      <c r="B78" s="56"/>
      <c r="C78" s="57" t="s">
        <v>52</v>
      </c>
      <c r="D78" s="57" t="s">
        <v>53</v>
      </c>
      <c r="E78" s="58" t="s">
        <v>54</v>
      </c>
      <c r="F78" s="35"/>
      <c r="G78" s="42">
        <v>0.30457600000000001</v>
      </c>
      <c r="H78" s="48"/>
    </row>
    <row r="79" spans="1:8" ht="18" customHeight="1">
      <c r="A79" s="55"/>
      <c r="B79" s="56"/>
      <c r="C79" s="57"/>
      <c r="D79" s="57"/>
      <c r="E79" s="58"/>
      <c r="F79" s="35"/>
      <c r="G79" s="42" t="s">
        <v>55</v>
      </c>
      <c r="H79" s="49"/>
    </row>
    <row r="80" spans="1:8" ht="18" customHeight="1">
      <c r="A80" s="37">
        <v>1504</v>
      </c>
      <c r="B80" s="37">
        <v>88.79</v>
      </c>
      <c r="C80" s="38">
        <v>68.06</v>
      </c>
      <c r="D80" s="38">
        <v>4.22</v>
      </c>
      <c r="E80" s="37">
        <v>20.73</v>
      </c>
      <c r="F80" s="43"/>
      <c r="G80" s="44"/>
      <c r="H80" s="50"/>
    </row>
    <row r="81" spans="1:8" ht="18" customHeight="1">
      <c r="A81" s="37">
        <v>1601</v>
      </c>
      <c r="B81" s="37">
        <v>89.39</v>
      </c>
      <c r="C81" s="38">
        <v>68.52</v>
      </c>
      <c r="D81" s="38">
        <v>4.32</v>
      </c>
      <c r="E81" s="37">
        <v>20.87</v>
      </c>
      <c r="F81" s="43"/>
      <c r="G81" s="44"/>
      <c r="H81" s="50"/>
    </row>
    <row r="82" spans="1:8" ht="18" customHeight="1">
      <c r="A82" s="37">
        <v>1602</v>
      </c>
      <c r="B82" s="37">
        <v>83.45</v>
      </c>
      <c r="C82" s="38">
        <v>63.97</v>
      </c>
      <c r="D82" s="38">
        <v>4.1100000000000003</v>
      </c>
      <c r="E82" s="37">
        <v>19.48</v>
      </c>
      <c r="F82" s="43"/>
      <c r="G82" s="44"/>
      <c r="H82" s="50"/>
    </row>
    <row r="83" spans="1:8" ht="18" customHeight="1">
      <c r="A83" s="37">
        <v>1603</v>
      </c>
      <c r="B83" s="37">
        <v>83.45</v>
      </c>
      <c r="C83" s="38">
        <v>63.97</v>
      </c>
      <c r="D83" s="38">
        <v>4.1100000000000003</v>
      </c>
      <c r="E83" s="37">
        <v>19.48</v>
      </c>
      <c r="F83" s="43"/>
      <c r="G83" s="44"/>
      <c r="H83" s="50"/>
    </row>
    <row r="84" spans="1:8" ht="18" customHeight="1">
      <c r="A84" s="37">
        <v>1604</v>
      </c>
      <c r="B84" s="37">
        <v>88.79</v>
      </c>
      <c r="C84" s="38">
        <v>68.06</v>
      </c>
      <c r="D84" s="38">
        <v>4.22</v>
      </c>
      <c r="E84" s="37">
        <v>20.73</v>
      </c>
      <c r="F84" s="43"/>
      <c r="G84" s="44"/>
      <c r="H84" s="50"/>
    </row>
    <row r="85" spans="1:8" ht="18" customHeight="1">
      <c r="A85" s="37">
        <v>1701</v>
      </c>
      <c r="B85" s="37">
        <v>89.39</v>
      </c>
      <c r="C85" s="38">
        <v>68.52</v>
      </c>
      <c r="D85" s="38">
        <v>4.32</v>
      </c>
      <c r="E85" s="37">
        <v>20.87</v>
      </c>
      <c r="F85" s="43"/>
      <c r="G85" s="44"/>
      <c r="H85" s="50"/>
    </row>
    <row r="86" spans="1:8" ht="18" customHeight="1">
      <c r="A86" s="37">
        <v>1702</v>
      </c>
      <c r="B86" s="37">
        <v>83.45</v>
      </c>
      <c r="C86" s="38">
        <v>63.97</v>
      </c>
      <c r="D86" s="37">
        <v>4.1100000000000003</v>
      </c>
      <c r="E86" s="37">
        <v>19.48</v>
      </c>
      <c r="F86" s="43"/>
      <c r="G86" s="44"/>
      <c r="H86" s="50"/>
    </row>
    <row r="87" spans="1:8" ht="18" customHeight="1">
      <c r="A87" s="37">
        <v>1703</v>
      </c>
      <c r="B87" s="37">
        <v>83.45</v>
      </c>
      <c r="C87" s="38">
        <v>63.97</v>
      </c>
      <c r="D87" s="38">
        <v>4.1100000000000003</v>
      </c>
      <c r="E87" s="37">
        <v>19.48</v>
      </c>
      <c r="F87" s="43"/>
      <c r="G87" s="44"/>
      <c r="H87" s="50"/>
    </row>
    <row r="88" spans="1:8" ht="18" customHeight="1">
      <c r="A88" s="37">
        <v>1704</v>
      </c>
      <c r="B88" s="37">
        <v>89.39</v>
      </c>
      <c r="C88" s="38">
        <v>68.52</v>
      </c>
      <c r="D88" s="38">
        <v>4.32</v>
      </c>
      <c r="E88" s="37">
        <v>20.87</v>
      </c>
      <c r="F88" s="43"/>
      <c r="G88" s="44"/>
      <c r="H88" s="50"/>
    </row>
    <row r="89" spans="1:8" ht="18" customHeight="1">
      <c r="A89" s="37">
        <v>1801</v>
      </c>
      <c r="B89" s="37">
        <v>89.39</v>
      </c>
      <c r="C89" s="38">
        <v>68.52</v>
      </c>
      <c r="D89" s="38">
        <v>4.32</v>
      </c>
      <c r="E89" s="37">
        <v>20.87</v>
      </c>
      <c r="F89" s="43"/>
      <c r="G89" s="44"/>
      <c r="H89" s="50"/>
    </row>
    <row r="90" spans="1:8" ht="18" customHeight="1">
      <c r="A90" s="37">
        <v>1802</v>
      </c>
      <c r="B90" s="37">
        <v>83.45</v>
      </c>
      <c r="C90" s="38">
        <v>63.97</v>
      </c>
      <c r="D90" s="38">
        <v>4.1100000000000003</v>
      </c>
      <c r="E90" s="37">
        <v>19.48</v>
      </c>
      <c r="F90" s="43"/>
      <c r="G90" s="44"/>
      <c r="H90" s="50"/>
    </row>
    <row r="91" spans="1:8" ht="18" customHeight="1">
      <c r="A91" s="37">
        <v>1803</v>
      </c>
      <c r="B91" s="37">
        <v>83.45</v>
      </c>
      <c r="C91" s="38">
        <v>63.97</v>
      </c>
      <c r="D91" s="38">
        <v>4.1100000000000003</v>
      </c>
      <c r="E91" s="37">
        <v>19.48</v>
      </c>
      <c r="F91" s="43"/>
      <c r="G91" s="44"/>
      <c r="H91" s="50"/>
    </row>
    <row r="92" spans="1:8" ht="18" customHeight="1">
      <c r="A92" s="37">
        <v>1804</v>
      </c>
      <c r="B92" s="37">
        <v>89.39</v>
      </c>
      <c r="C92" s="38">
        <v>68.52</v>
      </c>
      <c r="D92" s="37">
        <v>4.32</v>
      </c>
      <c r="E92" s="37">
        <v>20.87</v>
      </c>
      <c r="F92" s="43"/>
      <c r="G92" s="44"/>
      <c r="H92" s="50"/>
    </row>
    <row r="93" spans="1:8" ht="18" customHeight="1">
      <c r="A93" s="41" t="s">
        <v>42</v>
      </c>
      <c r="B93" s="43"/>
      <c r="C93" s="36"/>
      <c r="D93" s="34"/>
      <c r="E93" s="43"/>
      <c r="F93" s="43"/>
      <c r="G93" s="44"/>
      <c r="H93" s="50"/>
    </row>
    <row r="94" spans="1:8" ht="18" customHeight="1">
      <c r="A94" s="37">
        <v>101</v>
      </c>
      <c r="B94" s="37">
        <v>88.72</v>
      </c>
      <c r="C94" s="38">
        <v>68.010000000000005</v>
      </c>
      <c r="D94" s="38">
        <v>4.22</v>
      </c>
      <c r="E94" s="37">
        <v>20.71</v>
      </c>
      <c r="F94" s="43"/>
      <c r="G94" s="44"/>
      <c r="H94" s="50"/>
    </row>
    <row r="95" spans="1:8" ht="18" customHeight="1">
      <c r="A95" s="37">
        <v>102</v>
      </c>
      <c r="B95" s="37">
        <v>83.45</v>
      </c>
      <c r="C95" s="38">
        <v>63.97</v>
      </c>
      <c r="D95" s="38">
        <v>4.1100000000000003</v>
      </c>
      <c r="E95" s="37">
        <v>19.48</v>
      </c>
      <c r="F95" s="43"/>
      <c r="G95" s="44"/>
      <c r="H95" s="50"/>
    </row>
    <row r="96" spans="1:8" ht="18" customHeight="1">
      <c r="A96" s="37">
        <v>103</v>
      </c>
      <c r="B96" s="37">
        <v>66.36</v>
      </c>
      <c r="C96" s="38">
        <v>50.87</v>
      </c>
      <c r="D96" s="38">
        <v>4.1100000000000003</v>
      </c>
      <c r="E96" s="37">
        <v>15.49</v>
      </c>
      <c r="F96" s="43"/>
      <c r="G96" s="44"/>
      <c r="H96" s="50"/>
    </row>
    <row r="97" spans="1:8" ht="18" customHeight="1">
      <c r="A97" s="37">
        <v>104</v>
      </c>
      <c r="B97" s="37">
        <v>88.72</v>
      </c>
      <c r="C97" s="38">
        <v>68.010000000000005</v>
      </c>
      <c r="D97" s="38">
        <v>4.22</v>
      </c>
      <c r="E97" s="37">
        <v>20.71</v>
      </c>
      <c r="F97" s="43"/>
      <c r="G97" s="44"/>
      <c r="H97" s="50"/>
    </row>
    <row r="98" spans="1:8" ht="18" customHeight="1">
      <c r="A98" s="37">
        <v>201</v>
      </c>
      <c r="B98" s="37">
        <v>88.72</v>
      </c>
      <c r="C98" s="38">
        <v>68.010000000000005</v>
      </c>
      <c r="D98" s="38">
        <v>4.22</v>
      </c>
      <c r="E98" s="37">
        <v>20.71</v>
      </c>
      <c r="F98" s="43"/>
      <c r="G98" s="44"/>
      <c r="H98" s="50"/>
    </row>
    <row r="99" spans="1:8" ht="18" customHeight="1">
      <c r="A99" s="37">
        <v>202</v>
      </c>
      <c r="B99" s="37">
        <v>83.45</v>
      </c>
      <c r="C99" s="38">
        <v>63.97</v>
      </c>
      <c r="D99" s="38">
        <v>4.1100000000000003</v>
      </c>
      <c r="E99" s="37">
        <v>19.48</v>
      </c>
      <c r="F99" s="43"/>
      <c r="G99" s="44"/>
      <c r="H99" s="50"/>
    </row>
    <row r="100" spans="1:8" ht="18" customHeight="1">
      <c r="A100" s="37">
        <v>203</v>
      </c>
      <c r="B100" s="37">
        <v>83.45</v>
      </c>
      <c r="C100" s="38">
        <v>63.97</v>
      </c>
      <c r="D100" s="38">
        <v>4.1100000000000003</v>
      </c>
      <c r="E100" s="37">
        <v>19.48</v>
      </c>
      <c r="F100" s="43"/>
      <c r="G100" s="44"/>
      <c r="H100" s="50"/>
    </row>
    <row r="101" spans="1:8" ht="18" customHeight="1">
      <c r="A101" s="37">
        <v>204</v>
      </c>
      <c r="B101" s="37">
        <v>88.72</v>
      </c>
      <c r="C101" s="38">
        <v>68.010000000000005</v>
      </c>
      <c r="D101" s="38">
        <v>4.22</v>
      </c>
      <c r="E101" s="37">
        <v>20.71</v>
      </c>
      <c r="F101" s="43"/>
      <c r="G101" s="44"/>
      <c r="H101" s="50"/>
    </row>
    <row r="102" spans="1:8" ht="18" customHeight="1">
      <c r="A102" s="37">
        <v>301</v>
      </c>
      <c r="B102" s="37">
        <v>88.79</v>
      </c>
      <c r="C102" s="38">
        <v>68.06</v>
      </c>
      <c r="D102" s="38">
        <v>4.22</v>
      </c>
      <c r="E102" s="37">
        <v>20.73</v>
      </c>
      <c r="F102" s="43"/>
      <c r="G102" s="44"/>
      <c r="H102" s="50"/>
    </row>
    <row r="103" spans="1:8" ht="18" customHeight="1">
      <c r="A103" s="37">
        <v>302</v>
      </c>
      <c r="B103" s="37">
        <v>83.45</v>
      </c>
      <c r="C103" s="38">
        <v>63.97</v>
      </c>
      <c r="D103" s="38">
        <v>4.1100000000000003</v>
      </c>
      <c r="E103" s="37">
        <v>19.48</v>
      </c>
      <c r="F103" s="43"/>
      <c r="G103" s="44"/>
      <c r="H103" s="50"/>
    </row>
    <row r="104" spans="1:8" ht="18" customHeight="1">
      <c r="A104" s="37">
        <v>303</v>
      </c>
      <c r="B104" s="37">
        <v>83.45</v>
      </c>
      <c r="C104" s="38">
        <v>63.97</v>
      </c>
      <c r="D104" s="38">
        <v>4.1100000000000003</v>
      </c>
      <c r="E104" s="37">
        <v>19.48</v>
      </c>
      <c r="F104" s="43"/>
      <c r="G104" s="44"/>
      <c r="H104" s="50"/>
    </row>
    <row r="105" spans="1:8" ht="18" customHeight="1">
      <c r="A105" s="37">
        <v>304</v>
      </c>
      <c r="B105" s="37">
        <v>88.79</v>
      </c>
      <c r="C105" s="38">
        <v>68.06</v>
      </c>
      <c r="D105" s="38">
        <v>4.22</v>
      </c>
      <c r="E105" s="37">
        <v>20.73</v>
      </c>
      <c r="F105" s="43"/>
      <c r="G105" s="44"/>
      <c r="H105" s="50"/>
    </row>
    <row r="106" spans="1:8" ht="18" customHeight="1">
      <c r="A106" s="37">
        <v>401</v>
      </c>
      <c r="B106" s="37">
        <v>88.79</v>
      </c>
      <c r="C106" s="38">
        <v>68.06</v>
      </c>
      <c r="D106" s="38">
        <v>4.22</v>
      </c>
      <c r="E106" s="37">
        <v>20.73</v>
      </c>
      <c r="F106" s="43"/>
      <c r="G106" s="44"/>
      <c r="H106" s="50"/>
    </row>
    <row r="107" spans="1:8" ht="18" customHeight="1">
      <c r="A107" s="37">
        <v>402</v>
      </c>
      <c r="B107" s="37">
        <v>83.45</v>
      </c>
      <c r="C107" s="38">
        <v>63.97</v>
      </c>
      <c r="D107" s="38">
        <v>4.1100000000000003</v>
      </c>
      <c r="E107" s="37">
        <v>19.48</v>
      </c>
      <c r="F107" s="43"/>
      <c r="G107" s="44"/>
      <c r="H107" s="50"/>
    </row>
    <row r="108" spans="1:8" ht="18" customHeight="1">
      <c r="A108" s="37">
        <v>403</v>
      </c>
      <c r="B108" s="37">
        <v>83.45</v>
      </c>
      <c r="C108" s="38">
        <v>63.97</v>
      </c>
      <c r="D108" s="38">
        <v>4.1100000000000003</v>
      </c>
      <c r="E108" s="37">
        <v>19.48</v>
      </c>
      <c r="F108" s="43"/>
      <c r="G108" s="44"/>
      <c r="H108" s="50"/>
    </row>
    <row r="109" spans="1:8" ht="18" customHeight="1">
      <c r="A109" s="37">
        <v>404</v>
      </c>
      <c r="B109" s="37">
        <v>88.79</v>
      </c>
      <c r="C109" s="38">
        <v>68.06</v>
      </c>
      <c r="D109" s="38">
        <v>4.22</v>
      </c>
      <c r="E109" s="37">
        <v>20.73</v>
      </c>
      <c r="F109" s="43"/>
      <c r="G109" s="44"/>
      <c r="H109" s="50"/>
    </row>
    <row r="110" spans="1:8" ht="18" customHeight="1">
      <c r="A110" s="41" t="s">
        <v>58</v>
      </c>
      <c r="B110" s="43">
        <v>2485.7800000000002</v>
      </c>
      <c r="C110" s="34">
        <v>1905.48</v>
      </c>
      <c r="D110" s="34">
        <v>121.34</v>
      </c>
      <c r="E110" s="43">
        <v>580.29999999999995</v>
      </c>
      <c r="F110" s="43"/>
      <c r="G110" s="44"/>
      <c r="H110" s="50"/>
    </row>
    <row r="111" spans="1:8" ht="18" customHeight="1">
      <c r="A111" s="45" t="s">
        <v>60</v>
      </c>
      <c r="B111" s="43"/>
      <c r="C111" s="36"/>
      <c r="D111" s="36"/>
      <c r="E111" s="43"/>
      <c r="F111" s="43"/>
      <c r="G111" s="44"/>
      <c r="H111" s="50"/>
    </row>
    <row r="112" spans="1:8" ht="18" customHeight="1">
      <c r="A112" s="53" t="s">
        <v>46</v>
      </c>
      <c r="B112" s="53"/>
      <c r="C112" s="53"/>
      <c r="D112" s="53"/>
      <c r="E112" s="53"/>
      <c r="F112" s="53"/>
      <c r="G112" s="53"/>
      <c r="H112" s="47"/>
    </row>
    <row r="113" spans="1:8" ht="18" customHeight="1">
      <c r="A113" s="54" t="s">
        <v>202</v>
      </c>
      <c r="B113" s="54"/>
      <c r="C113" s="54"/>
      <c r="D113" s="54"/>
      <c r="E113" s="54"/>
      <c r="F113" s="54"/>
      <c r="G113" s="54"/>
      <c r="H113" s="47"/>
    </row>
    <row r="114" spans="1:8" ht="18" customHeight="1">
      <c r="A114" s="55" t="s">
        <v>48</v>
      </c>
      <c r="B114" s="56" t="s">
        <v>49</v>
      </c>
      <c r="C114" s="56" t="s">
        <v>50</v>
      </c>
      <c r="D114" s="56"/>
      <c r="E114" s="56"/>
      <c r="F114" s="34"/>
      <c r="G114" s="42" t="s">
        <v>51</v>
      </c>
      <c r="H114" s="47"/>
    </row>
    <row r="115" spans="1:8" ht="18" customHeight="1">
      <c r="A115" s="55"/>
      <c r="B115" s="56"/>
      <c r="C115" s="57" t="s">
        <v>52</v>
      </c>
      <c r="D115" s="57" t="s">
        <v>53</v>
      </c>
      <c r="E115" s="58" t="s">
        <v>54</v>
      </c>
      <c r="F115" s="35"/>
      <c r="G115" s="42">
        <v>0.30457600000000001</v>
      </c>
      <c r="H115" s="48"/>
    </row>
    <row r="116" spans="1:8" ht="18" customHeight="1">
      <c r="A116" s="55"/>
      <c r="B116" s="56"/>
      <c r="C116" s="57"/>
      <c r="D116" s="57"/>
      <c r="E116" s="58"/>
      <c r="F116" s="35"/>
      <c r="G116" s="42" t="s">
        <v>55</v>
      </c>
      <c r="H116" s="49"/>
    </row>
    <row r="117" spans="1:8" ht="18" customHeight="1">
      <c r="A117" s="37">
        <v>501</v>
      </c>
      <c r="B117" s="37">
        <v>88.79</v>
      </c>
      <c r="C117" s="38">
        <v>68.06</v>
      </c>
      <c r="D117" s="38">
        <v>4.22</v>
      </c>
      <c r="E117" s="37">
        <v>20.73</v>
      </c>
      <c r="F117" s="43"/>
      <c r="G117" s="44"/>
      <c r="H117" s="50"/>
    </row>
    <row r="118" spans="1:8" ht="18" customHeight="1">
      <c r="A118" s="37">
        <v>502</v>
      </c>
      <c r="B118" s="37">
        <v>83.45</v>
      </c>
      <c r="C118" s="38">
        <v>63.97</v>
      </c>
      <c r="D118" s="38">
        <v>4.1100000000000003</v>
      </c>
      <c r="E118" s="37">
        <v>19.48</v>
      </c>
      <c r="F118" s="43"/>
      <c r="G118" s="44"/>
      <c r="H118" s="50"/>
    </row>
    <row r="119" spans="1:8" ht="18" customHeight="1">
      <c r="A119" s="37">
        <v>503</v>
      </c>
      <c r="B119" s="37">
        <v>83.45</v>
      </c>
      <c r="C119" s="38">
        <v>63.97</v>
      </c>
      <c r="D119" s="38">
        <v>4.1100000000000003</v>
      </c>
      <c r="E119" s="37">
        <v>19.48</v>
      </c>
      <c r="F119" s="43"/>
      <c r="G119" s="44"/>
      <c r="H119" s="50"/>
    </row>
    <row r="120" spans="1:8" ht="18" customHeight="1">
      <c r="A120" s="37">
        <v>504</v>
      </c>
      <c r="B120" s="37">
        <v>88.79</v>
      </c>
      <c r="C120" s="38">
        <v>68.06</v>
      </c>
      <c r="D120" s="38">
        <v>4.22</v>
      </c>
      <c r="E120" s="37">
        <v>20.73</v>
      </c>
      <c r="F120" s="43"/>
      <c r="G120" s="44"/>
      <c r="H120" s="50"/>
    </row>
    <row r="121" spans="1:8" ht="18" customHeight="1">
      <c r="A121" s="37">
        <v>601</v>
      </c>
      <c r="B121" s="37">
        <v>88.79</v>
      </c>
      <c r="C121" s="38">
        <v>68.06</v>
      </c>
      <c r="D121" s="38">
        <v>4.22</v>
      </c>
      <c r="E121" s="37">
        <v>20.73</v>
      </c>
      <c r="F121" s="43"/>
      <c r="G121" s="44"/>
      <c r="H121" s="50"/>
    </row>
    <row r="122" spans="1:8" ht="18" customHeight="1">
      <c r="A122" s="37">
        <v>602</v>
      </c>
      <c r="B122" s="37">
        <v>83.45</v>
      </c>
      <c r="C122" s="38">
        <v>63.97</v>
      </c>
      <c r="D122" s="38">
        <v>4.1100000000000003</v>
      </c>
      <c r="E122" s="37">
        <v>19.48</v>
      </c>
      <c r="F122" s="43"/>
      <c r="G122" s="44"/>
      <c r="H122" s="50"/>
    </row>
    <row r="123" spans="1:8" ht="18" customHeight="1">
      <c r="A123" s="37">
        <v>603</v>
      </c>
      <c r="B123" s="37">
        <v>83.45</v>
      </c>
      <c r="C123" s="38">
        <v>63.97</v>
      </c>
      <c r="D123" s="37">
        <v>4.1100000000000003</v>
      </c>
      <c r="E123" s="37">
        <v>19.48</v>
      </c>
      <c r="F123" s="43"/>
      <c r="G123" s="44"/>
      <c r="H123" s="50"/>
    </row>
    <row r="124" spans="1:8" ht="18" customHeight="1">
      <c r="A124" s="37">
        <v>604</v>
      </c>
      <c r="B124" s="37">
        <v>88.79</v>
      </c>
      <c r="C124" s="38">
        <v>68.06</v>
      </c>
      <c r="D124" s="38">
        <v>4.22</v>
      </c>
      <c r="E124" s="37">
        <v>20.73</v>
      </c>
      <c r="F124" s="43"/>
      <c r="G124" s="44"/>
      <c r="H124" s="50"/>
    </row>
    <row r="125" spans="1:8" ht="18" customHeight="1">
      <c r="A125" s="37">
        <v>701</v>
      </c>
      <c r="B125" s="37">
        <v>88.79</v>
      </c>
      <c r="C125" s="38">
        <v>68.06</v>
      </c>
      <c r="D125" s="38">
        <v>4.22</v>
      </c>
      <c r="E125" s="37">
        <v>20.73</v>
      </c>
      <c r="F125" s="43"/>
      <c r="G125" s="44"/>
      <c r="H125" s="50"/>
    </row>
    <row r="126" spans="1:8" ht="18" customHeight="1">
      <c r="A126" s="37">
        <v>702</v>
      </c>
      <c r="B126" s="37">
        <v>83.45</v>
      </c>
      <c r="C126" s="38">
        <v>63.97</v>
      </c>
      <c r="D126" s="38">
        <v>4.1100000000000003</v>
      </c>
      <c r="E126" s="37">
        <v>19.48</v>
      </c>
      <c r="F126" s="43"/>
      <c r="G126" s="44"/>
      <c r="H126" s="50"/>
    </row>
    <row r="127" spans="1:8" ht="18" customHeight="1">
      <c r="A127" s="37">
        <v>703</v>
      </c>
      <c r="B127" s="37">
        <v>83.45</v>
      </c>
      <c r="C127" s="38">
        <v>63.97</v>
      </c>
      <c r="D127" s="38">
        <v>4.1100000000000003</v>
      </c>
      <c r="E127" s="37">
        <v>19.48</v>
      </c>
      <c r="F127" s="43"/>
      <c r="G127" s="44"/>
      <c r="H127" s="50"/>
    </row>
    <row r="128" spans="1:8" ht="18" customHeight="1">
      <c r="A128" s="37">
        <v>704</v>
      </c>
      <c r="B128" s="37">
        <v>88.79</v>
      </c>
      <c r="C128" s="38">
        <v>68.06</v>
      </c>
      <c r="D128" s="38">
        <v>4.22</v>
      </c>
      <c r="E128" s="37">
        <v>20.73</v>
      </c>
      <c r="F128" s="43"/>
      <c r="G128" s="44"/>
      <c r="H128" s="50"/>
    </row>
    <row r="129" spans="1:8" ht="18" customHeight="1">
      <c r="A129" s="37">
        <v>801</v>
      </c>
      <c r="B129" s="37">
        <v>88.79</v>
      </c>
      <c r="C129" s="38">
        <v>68.06</v>
      </c>
      <c r="D129" s="37">
        <v>4.22</v>
      </c>
      <c r="E129" s="37">
        <v>20.73</v>
      </c>
      <c r="F129" s="43"/>
      <c r="G129" s="44"/>
      <c r="H129" s="50"/>
    </row>
    <row r="130" spans="1:8" ht="18" customHeight="1">
      <c r="A130" s="37">
        <v>802</v>
      </c>
      <c r="B130" s="37">
        <v>83.45</v>
      </c>
      <c r="C130" s="38">
        <v>63.97</v>
      </c>
      <c r="D130" s="37">
        <v>4.1100000000000003</v>
      </c>
      <c r="E130" s="37">
        <v>19.48</v>
      </c>
      <c r="F130" s="43"/>
      <c r="G130" s="44"/>
      <c r="H130" s="50"/>
    </row>
    <row r="131" spans="1:8" ht="18" customHeight="1">
      <c r="A131" s="37">
        <v>803</v>
      </c>
      <c r="B131" s="37">
        <v>83.45</v>
      </c>
      <c r="C131" s="38">
        <v>63.97</v>
      </c>
      <c r="D131" s="38">
        <v>4.1100000000000003</v>
      </c>
      <c r="E131" s="37">
        <v>19.48</v>
      </c>
      <c r="F131" s="43"/>
      <c r="G131" s="44"/>
      <c r="H131" s="50"/>
    </row>
    <row r="132" spans="1:8" ht="18" customHeight="1">
      <c r="A132" s="37">
        <v>804</v>
      </c>
      <c r="B132" s="37">
        <v>88.79</v>
      </c>
      <c r="C132" s="38">
        <v>68.06</v>
      </c>
      <c r="D132" s="38">
        <v>4.22</v>
      </c>
      <c r="E132" s="37">
        <v>20.73</v>
      </c>
      <c r="F132" s="43"/>
      <c r="G132" s="44"/>
      <c r="H132" s="50"/>
    </row>
    <row r="133" spans="1:8" ht="18" customHeight="1">
      <c r="A133" s="37">
        <v>901</v>
      </c>
      <c r="B133" s="37">
        <v>88.79</v>
      </c>
      <c r="C133" s="38">
        <v>68.06</v>
      </c>
      <c r="D133" s="38">
        <v>4.22</v>
      </c>
      <c r="E133" s="37">
        <v>20.73</v>
      </c>
      <c r="F133" s="43"/>
      <c r="G133" s="44"/>
      <c r="H133" s="50"/>
    </row>
    <row r="134" spans="1:8" ht="18" customHeight="1">
      <c r="A134" s="37">
        <v>902</v>
      </c>
      <c r="B134" s="37">
        <v>83.45</v>
      </c>
      <c r="C134" s="38">
        <v>63.97</v>
      </c>
      <c r="D134" s="38">
        <v>4.1100000000000003</v>
      </c>
      <c r="E134" s="37">
        <v>19.48</v>
      </c>
      <c r="F134" s="43"/>
      <c r="G134" s="44"/>
      <c r="H134" s="50"/>
    </row>
    <row r="135" spans="1:8" ht="18" customHeight="1">
      <c r="A135" s="37">
        <v>903</v>
      </c>
      <c r="B135" s="37">
        <v>83.45</v>
      </c>
      <c r="C135" s="38">
        <v>63.97</v>
      </c>
      <c r="D135" s="38">
        <v>4.1100000000000003</v>
      </c>
      <c r="E135" s="37">
        <v>19.48</v>
      </c>
      <c r="F135" s="43"/>
      <c r="G135" s="44"/>
      <c r="H135" s="50"/>
    </row>
    <row r="136" spans="1:8" ht="18" customHeight="1">
      <c r="A136" s="37">
        <v>904</v>
      </c>
      <c r="B136" s="37">
        <v>88.79</v>
      </c>
      <c r="C136" s="38">
        <v>68.06</v>
      </c>
      <c r="D136" s="38">
        <v>4.22</v>
      </c>
      <c r="E136" s="37">
        <v>20.73</v>
      </c>
      <c r="F136" s="43"/>
      <c r="G136" s="44"/>
      <c r="H136" s="50"/>
    </row>
    <row r="137" spans="1:8" ht="18" customHeight="1">
      <c r="A137" s="37">
        <v>1001</v>
      </c>
      <c r="B137" s="37">
        <v>88.79</v>
      </c>
      <c r="C137" s="38">
        <v>68.06</v>
      </c>
      <c r="D137" s="38">
        <v>4.22</v>
      </c>
      <c r="E137" s="37">
        <v>20.73</v>
      </c>
      <c r="F137" s="43"/>
      <c r="G137" s="44"/>
      <c r="H137" s="50"/>
    </row>
    <row r="138" spans="1:8" ht="18" customHeight="1">
      <c r="A138" s="37">
        <v>1002</v>
      </c>
      <c r="B138" s="37">
        <v>83.45</v>
      </c>
      <c r="C138" s="38">
        <v>63.97</v>
      </c>
      <c r="D138" s="38">
        <v>4.1100000000000003</v>
      </c>
      <c r="E138" s="37">
        <v>19.48</v>
      </c>
      <c r="F138" s="43"/>
      <c r="G138" s="44"/>
      <c r="H138" s="50"/>
    </row>
    <row r="139" spans="1:8" ht="18" customHeight="1">
      <c r="A139" s="37">
        <v>1003</v>
      </c>
      <c r="B139" s="37">
        <v>83.45</v>
      </c>
      <c r="C139" s="38">
        <v>63.97</v>
      </c>
      <c r="D139" s="38">
        <v>4.1100000000000003</v>
      </c>
      <c r="E139" s="37">
        <v>19.48</v>
      </c>
      <c r="F139" s="43"/>
      <c r="G139" s="44"/>
      <c r="H139" s="50"/>
    </row>
    <row r="140" spans="1:8" ht="18" customHeight="1">
      <c r="A140" s="37">
        <v>1004</v>
      </c>
      <c r="B140" s="37">
        <v>88.79</v>
      </c>
      <c r="C140" s="38">
        <v>68.06</v>
      </c>
      <c r="D140" s="38">
        <v>4.22</v>
      </c>
      <c r="E140" s="37">
        <v>20.73</v>
      </c>
      <c r="F140" s="43"/>
      <c r="G140" s="44"/>
      <c r="H140" s="50"/>
    </row>
    <row r="141" spans="1:8" ht="18" customHeight="1">
      <c r="A141" s="37">
        <v>1101</v>
      </c>
      <c r="B141" s="37">
        <v>88.79</v>
      </c>
      <c r="C141" s="38">
        <v>68.06</v>
      </c>
      <c r="D141" s="38">
        <v>4.22</v>
      </c>
      <c r="E141" s="37">
        <v>20.73</v>
      </c>
      <c r="F141" s="43"/>
      <c r="G141" s="44"/>
      <c r="H141" s="50"/>
    </row>
    <row r="142" spans="1:8" ht="18" customHeight="1">
      <c r="A142" s="37">
        <v>1102</v>
      </c>
      <c r="B142" s="37">
        <v>83.45</v>
      </c>
      <c r="C142" s="38">
        <v>63.97</v>
      </c>
      <c r="D142" s="38">
        <v>4.1100000000000003</v>
      </c>
      <c r="E142" s="37">
        <v>19.48</v>
      </c>
      <c r="F142" s="43"/>
      <c r="G142" s="44"/>
      <c r="H142" s="50"/>
    </row>
    <row r="143" spans="1:8" ht="18" customHeight="1">
      <c r="A143" s="37">
        <v>1103</v>
      </c>
      <c r="B143" s="37">
        <v>83.45</v>
      </c>
      <c r="C143" s="38">
        <v>63.97</v>
      </c>
      <c r="D143" s="38">
        <v>4.1100000000000003</v>
      </c>
      <c r="E143" s="37">
        <v>19.48</v>
      </c>
      <c r="F143" s="43"/>
      <c r="G143" s="44"/>
      <c r="H143" s="50"/>
    </row>
    <row r="144" spans="1:8" ht="18" customHeight="1">
      <c r="A144" s="37">
        <v>1104</v>
      </c>
      <c r="B144" s="37">
        <v>88.79</v>
      </c>
      <c r="C144" s="38">
        <v>68.06</v>
      </c>
      <c r="D144" s="38">
        <v>4.22</v>
      </c>
      <c r="E144" s="37">
        <v>20.73</v>
      </c>
      <c r="F144" s="43"/>
      <c r="G144" s="44"/>
      <c r="H144" s="50"/>
    </row>
    <row r="145" spans="1:8" ht="18" customHeight="1">
      <c r="A145" s="37">
        <v>1201</v>
      </c>
      <c r="B145" s="37">
        <v>88.79</v>
      </c>
      <c r="C145" s="38">
        <v>68.06</v>
      </c>
      <c r="D145" s="38">
        <v>4.22</v>
      </c>
      <c r="E145" s="37">
        <v>20.73</v>
      </c>
      <c r="F145" s="43"/>
      <c r="G145" s="44"/>
      <c r="H145" s="50"/>
    </row>
    <row r="146" spans="1:8" ht="18" customHeight="1">
      <c r="A146" s="37">
        <v>1202</v>
      </c>
      <c r="B146" s="37">
        <v>83.45</v>
      </c>
      <c r="C146" s="38">
        <v>63.97</v>
      </c>
      <c r="D146" s="38">
        <v>4.1100000000000003</v>
      </c>
      <c r="E146" s="37">
        <v>19.48</v>
      </c>
      <c r="F146" s="43"/>
      <c r="G146" s="44"/>
      <c r="H146" s="50"/>
    </row>
    <row r="147" spans="1:8" ht="18" customHeight="1">
      <c r="A147" s="41" t="s">
        <v>58</v>
      </c>
      <c r="B147" s="43">
        <v>2583.6</v>
      </c>
      <c r="C147" s="34">
        <v>1980.45</v>
      </c>
      <c r="D147" s="34">
        <v>124.95</v>
      </c>
      <c r="E147" s="43">
        <v>603.15</v>
      </c>
      <c r="F147" s="43"/>
      <c r="G147" s="44"/>
      <c r="H147" s="50"/>
    </row>
    <row r="148" spans="1:8" ht="18" customHeight="1">
      <c r="A148" s="45" t="s">
        <v>60</v>
      </c>
      <c r="B148" s="43"/>
      <c r="C148" s="36"/>
      <c r="D148" s="36"/>
      <c r="E148" s="43"/>
      <c r="F148" s="43"/>
      <c r="G148" s="44"/>
      <c r="H148" s="50"/>
    </row>
    <row r="149" spans="1:8" ht="18" customHeight="1">
      <c r="A149" s="53" t="s">
        <v>46</v>
      </c>
      <c r="B149" s="53"/>
      <c r="C149" s="53"/>
      <c r="D149" s="53"/>
      <c r="E149" s="53"/>
      <c r="F149" s="53"/>
      <c r="G149" s="53"/>
      <c r="H149" s="47"/>
    </row>
    <row r="150" spans="1:8" ht="18" customHeight="1">
      <c r="A150" s="54" t="s">
        <v>202</v>
      </c>
      <c r="B150" s="54"/>
      <c r="C150" s="54"/>
      <c r="D150" s="54"/>
      <c r="E150" s="54"/>
      <c r="F150" s="54"/>
      <c r="G150" s="54"/>
      <c r="H150" s="47"/>
    </row>
    <row r="151" spans="1:8" ht="18" customHeight="1">
      <c r="A151" s="55" t="s">
        <v>48</v>
      </c>
      <c r="B151" s="56" t="s">
        <v>49</v>
      </c>
      <c r="C151" s="56" t="s">
        <v>50</v>
      </c>
      <c r="D151" s="56"/>
      <c r="E151" s="56"/>
      <c r="F151" s="34"/>
      <c r="G151" s="42" t="s">
        <v>51</v>
      </c>
      <c r="H151" s="47"/>
    </row>
    <row r="152" spans="1:8" ht="18" customHeight="1">
      <c r="A152" s="55"/>
      <c r="B152" s="56"/>
      <c r="C152" s="57" t="s">
        <v>52</v>
      </c>
      <c r="D152" s="57" t="s">
        <v>53</v>
      </c>
      <c r="E152" s="58" t="s">
        <v>54</v>
      </c>
      <c r="F152" s="35"/>
      <c r="G152" s="42">
        <v>0.30457600000000001</v>
      </c>
      <c r="H152" s="48"/>
    </row>
    <row r="153" spans="1:8" ht="18" customHeight="1">
      <c r="A153" s="55"/>
      <c r="B153" s="56"/>
      <c r="C153" s="57"/>
      <c r="D153" s="57"/>
      <c r="E153" s="58"/>
      <c r="F153" s="35"/>
      <c r="G153" s="42" t="s">
        <v>55</v>
      </c>
      <c r="H153" s="49"/>
    </row>
    <row r="154" spans="1:8" ht="18" customHeight="1">
      <c r="A154" s="37">
        <v>1203</v>
      </c>
      <c r="B154" s="37">
        <v>83.45</v>
      </c>
      <c r="C154" s="38">
        <v>63.97</v>
      </c>
      <c r="D154" s="38">
        <v>4.1100000000000003</v>
      </c>
      <c r="E154" s="37">
        <v>19.48</v>
      </c>
      <c r="F154" s="43"/>
      <c r="G154" s="44"/>
      <c r="H154" s="50"/>
    </row>
    <row r="155" spans="1:8" ht="18" customHeight="1">
      <c r="A155" s="37">
        <v>1204</v>
      </c>
      <c r="B155" s="37">
        <v>88.79</v>
      </c>
      <c r="C155" s="38">
        <v>68.06</v>
      </c>
      <c r="D155" s="38">
        <v>4.22</v>
      </c>
      <c r="E155" s="37">
        <v>20.73</v>
      </c>
      <c r="F155" s="43"/>
      <c r="G155" s="44"/>
      <c r="H155" s="50"/>
    </row>
    <row r="156" spans="1:8" ht="18" customHeight="1">
      <c r="A156" s="37">
        <v>1301</v>
      </c>
      <c r="B156" s="37">
        <v>88.79</v>
      </c>
      <c r="C156" s="38">
        <v>68.06</v>
      </c>
      <c r="D156" s="38">
        <v>4.22</v>
      </c>
      <c r="E156" s="37">
        <v>20.73</v>
      </c>
      <c r="F156" s="43"/>
      <c r="G156" s="44"/>
      <c r="H156" s="50"/>
    </row>
    <row r="157" spans="1:8" ht="18" customHeight="1">
      <c r="A157" s="37">
        <v>1302</v>
      </c>
      <c r="B157" s="37">
        <v>83.45</v>
      </c>
      <c r="C157" s="38">
        <v>63.97</v>
      </c>
      <c r="D157" s="38">
        <v>4.1100000000000003</v>
      </c>
      <c r="E157" s="37">
        <v>19.48</v>
      </c>
      <c r="F157" s="43"/>
      <c r="G157" s="44"/>
      <c r="H157" s="50"/>
    </row>
    <row r="158" spans="1:8" ht="18" customHeight="1">
      <c r="A158" s="37">
        <v>1303</v>
      </c>
      <c r="B158" s="37">
        <v>83.45</v>
      </c>
      <c r="C158" s="38">
        <v>63.97</v>
      </c>
      <c r="D158" s="38">
        <v>4.1100000000000003</v>
      </c>
      <c r="E158" s="37">
        <v>19.48</v>
      </c>
      <c r="F158" s="43"/>
      <c r="G158" s="44"/>
      <c r="H158" s="50"/>
    </row>
    <row r="159" spans="1:8" ht="18" customHeight="1">
      <c r="A159" s="37">
        <v>1304</v>
      </c>
      <c r="B159" s="37">
        <v>88.79</v>
      </c>
      <c r="C159" s="38">
        <v>68.06</v>
      </c>
      <c r="D159" s="38">
        <v>4.22</v>
      </c>
      <c r="E159" s="37">
        <v>20.73</v>
      </c>
      <c r="F159" s="43"/>
      <c r="G159" s="44"/>
      <c r="H159" s="50"/>
    </row>
    <row r="160" spans="1:8" ht="18" customHeight="1">
      <c r="A160" s="37">
        <v>1401</v>
      </c>
      <c r="B160" s="37">
        <v>88.79</v>
      </c>
      <c r="C160" s="38">
        <v>68.06</v>
      </c>
      <c r="D160" s="37">
        <v>4.22</v>
      </c>
      <c r="E160" s="37">
        <v>20.73</v>
      </c>
      <c r="F160" s="43"/>
      <c r="G160" s="44"/>
      <c r="H160" s="50"/>
    </row>
    <row r="161" spans="1:8" ht="18" customHeight="1">
      <c r="A161" s="37">
        <v>1402</v>
      </c>
      <c r="B161" s="37">
        <v>83.45</v>
      </c>
      <c r="C161" s="38">
        <v>63.97</v>
      </c>
      <c r="D161" s="38">
        <v>4.1100000000000003</v>
      </c>
      <c r="E161" s="37">
        <v>19.48</v>
      </c>
      <c r="F161" s="43"/>
      <c r="G161" s="44"/>
      <c r="H161" s="50"/>
    </row>
    <row r="162" spans="1:8" ht="18" customHeight="1">
      <c r="A162" s="37">
        <v>1403</v>
      </c>
      <c r="B162" s="37">
        <v>83.45</v>
      </c>
      <c r="C162" s="38">
        <v>63.97</v>
      </c>
      <c r="D162" s="38">
        <v>4.1100000000000003</v>
      </c>
      <c r="E162" s="37">
        <v>19.48</v>
      </c>
      <c r="F162" s="43"/>
      <c r="G162" s="44"/>
      <c r="H162" s="50"/>
    </row>
    <row r="163" spans="1:8" ht="18" customHeight="1">
      <c r="A163" s="37">
        <v>1404</v>
      </c>
      <c r="B163" s="37">
        <v>88.79</v>
      </c>
      <c r="C163" s="38">
        <v>68.06</v>
      </c>
      <c r="D163" s="38">
        <v>4.22</v>
      </c>
      <c r="E163" s="37">
        <v>20.73</v>
      </c>
      <c r="F163" s="43"/>
      <c r="G163" s="44"/>
      <c r="H163" s="50"/>
    </row>
    <row r="164" spans="1:8" ht="18" customHeight="1">
      <c r="A164" s="37">
        <v>1501</v>
      </c>
      <c r="B164" s="37">
        <v>88.79</v>
      </c>
      <c r="C164" s="38">
        <v>68.06</v>
      </c>
      <c r="D164" s="38">
        <v>4.22</v>
      </c>
      <c r="E164" s="37">
        <v>20.73</v>
      </c>
      <c r="F164" s="43"/>
      <c r="G164" s="44"/>
      <c r="H164" s="50"/>
    </row>
    <row r="165" spans="1:8" ht="18" customHeight="1">
      <c r="A165" s="37">
        <v>1502</v>
      </c>
      <c r="B165" s="37">
        <v>83.45</v>
      </c>
      <c r="C165" s="38">
        <v>63.97</v>
      </c>
      <c r="D165" s="38">
        <v>4.1100000000000003</v>
      </c>
      <c r="E165" s="37">
        <v>19.48</v>
      </c>
      <c r="F165" s="43"/>
      <c r="G165" s="44"/>
      <c r="H165" s="50"/>
    </row>
    <row r="166" spans="1:8" ht="18" customHeight="1">
      <c r="A166" s="37">
        <v>1503</v>
      </c>
      <c r="B166" s="37">
        <v>83.45</v>
      </c>
      <c r="C166" s="38">
        <v>63.97</v>
      </c>
      <c r="D166" s="37">
        <v>4.1100000000000003</v>
      </c>
      <c r="E166" s="37">
        <v>19.48</v>
      </c>
      <c r="F166" s="43"/>
      <c r="G166" s="44"/>
      <c r="H166" s="50"/>
    </row>
    <row r="167" spans="1:8" ht="18" customHeight="1">
      <c r="A167" s="37">
        <v>1504</v>
      </c>
      <c r="B167" s="37">
        <v>88.79</v>
      </c>
      <c r="C167" s="38">
        <v>68.06</v>
      </c>
      <c r="D167" s="37">
        <v>4.22</v>
      </c>
      <c r="E167" s="37">
        <v>20.73</v>
      </c>
      <c r="F167" s="43"/>
      <c r="G167" s="44"/>
      <c r="H167" s="50"/>
    </row>
    <row r="168" spans="1:8" ht="18" customHeight="1">
      <c r="A168" s="37">
        <v>1601</v>
      </c>
      <c r="B168" s="37">
        <v>88.79</v>
      </c>
      <c r="C168" s="38">
        <v>68.06</v>
      </c>
      <c r="D168" s="38">
        <v>4.22</v>
      </c>
      <c r="E168" s="37">
        <v>20.73</v>
      </c>
      <c r="F168" s="43"/>
      <c r="G168" s="44"/>
      <c r="H168" s="50"/>
    </row>
    <row r="169" spans="1:8" ht="18" customHeight="1">
      <c r="A169" s="37">
        <v>1602</v>
      </c>
      <c r="B169" s="37">
        <v>83.45</v>
      </c>
      <c r="C169" s="38">
        <v>63.97</v>
      </c>
      <c r="D169" s="38">
        <v>4.1100000000000003</v>
      </c>
      <c r="E169" s="37">
        <v>19.48</v>
      </c>
      <c r="F169" s="43"/>
      <c r="G169" s="44"/>
      <c r="H169" s="50"/>
    </row>
    <row r="170" spans="1:8" ht="18" customHeight="1">
      <c r="A170" s="37">
        <v>1603</v>
      </c>
      <c r="B170" s="37">
        <v>83.45</v>
      </c>
      <c r="C170" s="38">
        <v>63.97</v>
      </c>
      <c r="D170" s="38">
        <v>4.1100000000000003</v>
      </c>
      <c r="E170" s="37">
        <v>19.48</v>
      </c>
      <c r="F170" s="43"/>
      <c r="G170" s="44"/>
      <c r="H170" s="50"/>
    </row>
    <row r="171" spans="1:8" ht="18" customHeight="1">
      <c r="A171" s="37">
        <v>1604</v>
      </c>
      <c r="B171" s="37">
        <v>88.79</v>
      </c>
      <c r="C171" s="38">
        <v>68.06</v>
      </c>
      <c r="D171" s="38">
        <v>4.22</v>
      </c>
      <c r="E171" s="37">
        <v>20.73</v>
      </c>
      <c r="F171" s="43"/>
      <c r="G171" s="44"/>
      <c r="H171" s="50"/>
    </row>
    <row r="172" spans="1:8" ht="18" customHeight="1">
      <c r="A172" s="41" t="s">
        <v>44</v>
      </c>
      <c r="B172" s="43"/>
      <c r="C172" s="36"/>
      <c r="D172" s="36"/>
      <c r="E172" s="43"/>
      <c r="F172" s="43"/>
      <c r="G172" s="44"/>
      <c r="H172" s="50"/>
    </row>
    <row r="173" spans="1:8" ht="18" customHeight="1">
      <c r="A173" s="37">
        <v>101</v>
      </c>
      <c r="B173" s="37">
        <v>88.72</v>
      </c>
      <c r="C173" s="38">
        <v>68.010000000000005</v>
      </c>
      <c r="D173" s="38">
        <v>4.22</v>
      </c>
      <c r="E173" s="37">
        <v>20.71</v>
      </c>
      <c r="F173" s="43"/>
      <c r="G173" s="44"/>
      <c r="H173" s="50"/>
    </row>
    <row r="174" spans="1:8" ht="18" customHeight="1">
      <c r="A174" s="37">
        <v>102</v>
      </c>
      <c r="B174" s="37">
        <v>66.36</v>
      </c>
      <c r="C174" s="38">
        <v>50.87</v>
      </c>
      <c r="D174" s="38">
        <v>4.1100000000000003</v>
      </c>
      <c r="E174" s="37">
        <v>15.49</v>
      </c>
      <c r="F174" s="43"/>
      <c r="G174" s="44"/>
      <c r="H174" s="50"/>
    </row>
    <row r="175" spans="1:8" ht="18" customHeight="1">
      <c r="A175" s="37">
        <v>103</v>
      </c>
      <c r="B175" s="37">
        <v>83.45</v>
      </c>
      <c r="C175" s="38">
        <v>63.97</v>
      </c>
      <c r="D175" s="38">
        <v>4.1100000000000003</v>
      </c>
      <c r="E175" s="37">
        <v>19.48</v>
      </c>
      <c r="F175" s="43"/>
      <c r="G175" s="44"/>
      <c r="H175" s="50"/>
    </row>
    <row r="176" spans="1:8" ht="18" customHeight="1">
      <c r="A176" s="37">
        <v>104</v>
      </c>
      <c r="B176" s="37">
        <v>89.31</v>
      </c>
      <c r="C176" s="38">
        <v>68.459999999999994</v>
      </c>
      <c r="D176" s="38">
        <v>4.32</v>
      </c>
      <c r="E176" s="37">
        <v>20.85</v>
      </c>
      <c r="F176" s="43"/>
      <c r="G176" s="44"/>
      <c r="H176" s="50"/>
    </row>
    <row r="177" spans="1:8" ht="18" customHeight="1">
      <c r="A177" s="37">
        <v>201</v>
      </c>
      <c r="B177" s="37">
        <v>88.72</v>
      </c>
      <c r="C177" s="38">
        <v>68.010000000000005</v>
      </c>
      <c r="D177" s="38">
        <v>4.22</v>
      </c>
      <c r="E177" s="37">
        <v>20.71</v>
      </c>
      <c r="F177" s="43"/>
      <c r="G177" s="44"/>
      <c r="H177" s="50"/>
    </row>
    <row r="178" spans="1:8" ht="18" customHeight="1">
      <c r="A178" s="37">
        <v>202</v>
      </c>
      <c r="B178" s="37">
        <v>83.45</v>
      </c>
      <c r="C178" s="38">
        <v>63.97</v>
      </c>
      <c r="D178" s="38">
        <v>4.1100000000000003</v>
      </c>
      <c r="E178" s="37">
        <v>19.48</v>
      </c>
      <c r="F178" s="43"/>
      <c r="G178" s="44"/>
      <c r="H178" s="50"/>
    </row>
    <row r="179" spans="1:8" ht="18" customHeight="1">
      <c r="A179" s="37">
        <v>203</v>
      </c>
      <c r="B179" s="37">
        <v>83.45</v>
      </c>
      <c r="C179" s="38">
        <v>63.97</v>
      </c>
      <c r="D179" s="38">
        <v>4.1100000000000003</v>
      </c>
      <c r="E179" s="37">
        <v>19.48</v>
      </c>
      <c r="F179" s="43"/>
      <c r="G179" s="44"/>
      <c r="H179" s="50"/>
    </row>
    <row r="180" spans="1:8" ht="18" customHeight="1">
      <c r="A180" s="37">
        <v>204</v>
      </c>
      <c r="B180" s="37">
        <v>89.31</v>
      </c>
      <c r="C180" s="38">
        <v>68.459999999999994</v>
      </c>
      <c r="D180" s="38">
        <v>4.32</v>
      </c>
      <c r="E180" s="37">
        <v>20.85</v>
      </c>
      <c r="F180" s="43"/>
      <c r="G180" s="44"/>
      <c r="H180" s="50"/>
    </row>
    <row r="181" spans="1:8" ht="18" customHeight="1">
      <c r="A181" s="37">
        <v>301</v>
      </c>
      <c r="B181" s="37">
        <v>88.79</v>
      </c>
      <c r="C181" s="38">
        <v>68.06</v>
      </c>
      <c r="D181" s="38">
        <v>4.22</v>
      </c>
      <c r="E181" s="37">
        <v>20.73</v>
      </c>
      <c r="F181" s="43"/>
      <c r="G181" s="44"/>
      <c r="H181" s="50"/>
    </row>
    <row r="182" spans="1:8" ht="18" customHeight="1">
      <c r="A182" s="37">
        <v>302</v>
      </c>
      <c r="B182" s="37">
        <v>83.45</v>
      </c>
      <c r="C182" s="38">
        <v>63.97</v>
      </c>
      <c r="D182" s="38">
        <v>4.1100000000000003</v>
      </c>
      <c r="E182" s="37">
        <v>19.48</v>
      </c>
      <c r="F182" s="43"/>
      <c r="G182" s="44"/>
      <c r="H182" s="50"/>
    </row>
    <row r="183" spans="1:8" ht="18" customHeight="1">
      <c r="A183" s="37">
        <v>303</v>
      </c>
      <c r="B183" s="37">
        <v>83.45</v>
      </c>
      <c r="C183" s="38">
        <v>63.97</v>
      </c>
      <c r="D183" s="38">
        <v>4.1100000000000003</v>
      </c>
      <c r="E183" s="37">
        <v>19.48</v>
      </c>
      <c r="F183" s="43"/>
      <c r="G183" s="44"/>
      <c r="H183" s="50"/>
    </row>
    <row r="184" spans="1:8" ht="18" customHeight="1">
      <c r="A184" s="41" t="s">
        <v>58</v>
      </c>
      <c r="B184" s="43">
        <v>2478.62</v>
      </c>
      <c r="C184" s="34">
        <v>1899.99</v>
      </c>
      <c r="D184" s="34">
        <v>120.93</v>
      </c>
      <c r="E184" s="43">
        <v>578.63</v>
      </c>
      <c r="F184" s="43"/>
      <c r="G184" s="44"/>
      <c r="H184" s="50"/>
    </row>
    <row r="185" spans="1:8" ht="18" customHeight="1">
      <c r="A185" s="45" t="s">
        <v>60</v>
      </c>
      <c r="B185" s="43"/>
      <c r="C185" s="36"/>
      <c r="D185" s="36"/>
      <c r="E185" s="43"/>
      <c r="F185" s="43"/>
      <c r="G185" s="44"/>
      <c r="H185" s="50"/>
    </row>
    <row r="186" spans="1:8" ht="18" customHeight="1">
      <c r="A186" s="53" t="s">
        <v>46</v>
      </c>
      <c r="B186" s="53"/>
      <c r="C186" s="53"/>
      <c r="D186" s="53"/>
      <c r="E186" s="53"/>
      <c r="F186" s="53"/>
      <c r="G186" s="53"/>
      <c r="H186" s="47"/>
    </row>
    <row r="187" spans="1:8" ht="18" customHeight="1">
      <c r="A187" s="54" t="s">
        <v>202</v>
      </c>
      <c r="B187" s="54"/>
      <c r="C187" s="54"/>
      <c r="D187" s="54"/>
      <c r="E187" s="54"/>
      <c r="F187" s="54"/>
      <c r="G187" s="54"/>
      <c r="H187" s="47"/>
    </row>
    <row r="188" spans="1:8" ht="18" customHeight="1">
      <c r="A188" s="55" t="s">
        <v>48</v>
      </c>
      <c r="B188" s="56" t="s">
        <v>49</v>
      </c>
      <c r="C188" s="56" t="s">
        <v>50</v>
      </c>
      <c r="D188" s="56"/>
      <c r="E188" s="56"/>
      <c r="F188" s="34"/>
      <c r="G188" s="42" t="s">
        <v>51</v>
      </c>
      <c r="H188" s="47"/>
    </row>
    <row r="189" spans="1:8" ht="18" customHeight="1">
      <c r="A189" s="55"/>
      <c r="B189" s="56"/>
      <c r="C189" s="57" t="s">
        <v>52</v>
      </c>
      <c r="D189" s="57" t="s">
        <v>53</v>
      </c>
      <c r="E189" s="58" t="s">
        <v>54</v>
      </c>
      <c r="F189" s="35"/>
      <c r="G189" s="42">
        <v>0.30457600000000001</v>
      </c>
      <c r="H189" s="48"/>
    </row>
    <row r="190" spans="1:8" ht="18" customHeight="1">
      <c r="A190" s="55"/>
      <c r="B190" s="56"/>
      <c r="C190" s="57"/>
      <c r="D190" s="57"/>
      <c r="E190" s="58"/>
      <c r="F190" s="35"/>
      <c r="G190" s="42" t="s">
        <v>55</v>
      </c>
      <c r="H190" s="49"/>
    </row>
    <row r="191" spans="1:8" ht="18" customHeight="1">
      <c r="A191" s="37">
        <v>304</v>
      </c>
      <c r="B191" s="37">
        <v>89.39</v>
      </c>
      <c r="C191" s="38">
        <v>68.52</v>
      </c>
      <c r="D191" s="38">
        <v>4.32</v>
      </c>
      <c r="E191" s="37">
        <v>20.87</v>
      </c>
      <c r="F191" s="43"/>
      <c r="G191" s="44"/>
      <c r="H191" s="50"/>
    </row>
    <row r="192" spans="1:8" ht="18" customHeight="1">
      <c r="A192" s="37">
        <v>401</v>
      </c>
      <c r="B192" s="37">
        <v>88.79</v>
      </c>
      <c r="C192" s="38">
        <v>68.06</v>
      </c>
      <c r="D192" s="38">
        <v>4.22</v>
      </c>
      <c r="E192" s="37">
        <v>20.73</v>
      </c>
      <c r="F192" s="43"/>
      <c r="G192" s="44"/>
      <c r="H192" s="50"/>
    </row>
    <row r="193" spans="1:8" ht="18" customHeight="1">
      <c r="A193" s="37">
        <v>402</v>
      </c>
      <c r="B193" s="37">
        <v>83.45</v>
      </c>
      <c r="C193" s="38">
        <v>63.97</v>
      </c>
      <c r="D193" s="38">
        <v>4.1100000000000003</v>
      </c>
      <c r="E193" s="37">
        <v>19.48</v>
      </c>
      <c r="F193" s="43"/>
      <c r="G193" s="44"/>
      <c r="H193" s="50"/>
    </row>
    <row r="194" spans="1:8" ht="18" customHeight="1">
      <c r="A194" s="37">
        <v>403</v>
      </c>
      <c r="B194" s="37">
        <v>83.45</v>
      </c>
      <c r="C194" s="38">
        <v>63.97</v>
      </c>
      <c r="D194" s="38">
        <v>4.1100000000000003</v>
      </c>
      <c r="E194" s="37">
        <v>19.48</v>
      </c>
      <c r="F194" s="43"/>
      <c r="G194" s="44"/>
      <c r="H194" s="50"/>
    </row>
    <row r="195" spans="1:8" ht="18" customHeight="1">
      <c r="A195" s="37">
        <v>404</v>
      </c>
      <c r="B195" s="37">
        <v>89.39</v>
      </c>
      <c r="C195" s="38">
        <v>68.52</v>
      </c>
      <c r="D195" s="38">
        <v>4.32</v>
      </c>
      <c r="E195" s="37">
        <v>20.87</v>
      </c>
      <c r="F195" s="43"/>
      <c r="G195" s="44"/>
      <c r="H195" s="50"/>
    </row>
    <row r="196" spans="1:8" ht="18" customHeight="1">
      <c r="A196" s="37">
        <v>501</v>
      </c>
      <c r="B196" s="37">
        <v>88.79</v>
      </c>
      <c r="C196" s="38">
        <v>68.06</v>
      </c>
      <c r="D196" s="38">
        <v>4.22</v>
      </c>
      <c r="E196" s="37">
        <v>20.73</v>
      </c>
      <c r="F196" s="43"/>
      <c r="G196" s="44"/>
      <c r="H196" s="50"/>
    </row>
    <row r="197" spans="1:8" ht="18" customHeight="1">
      <c r="A197" s="37">
        <v>502</v>
      </c>
      <c r="B197" s="37">
        <v>83.45</v>
      </c>
      <c r="C197" s="38">
        <v>63.97</v>
      </c>
      <c r="D197" s="37">
        <v>4.1100000000000003</v>
      </c>
      <c r="E197" s="37">
        <v>19.48</v>
      </c>
      <c r="F197" s="43"/>
      <c r="G197" s="44"/>
      <c r="H197" s="50"/>
    </row>
    <row r="198" spans="1:8" ht="18" customHeight="1">
      <c r="A198" s="37">
        <v>503</v>
      </c>
      <c r="B198" s="37">
        <v>83.45</v>
      </c>
      <c r="C198" s="38">
        <v>63.97</v>
      </c>
      <c r="D198" s="38">
        <v>4.1100000000000003</v>
      </c>
      <c r="E198" s="37">
        <v>19.48</v>
      </c>
      <c r="F198" s="43"/>
      <c r="G198" s="44"/>
      <c r="H198" s="50"/>
    </row>
    <row r="199" spans="1:8" ht="18" customHeight="1">
      <c r="A199" s="37">
        <v>504</v>
      </c>
      <c r="B199" s="37">
        <v>89.39</v>
      </c>
      <c r="C199" s="38">
        <v>68.52</v>
      </c>
      <c r="D199" s="38">
        <v>4.32</v>
      </c>
      <c r="E199" s="37">
        <v>20.87</v>
      </c>
      <c r="F199" s="43"/>
      <c r="G199" s="44"/>
      <c r="H199" s="50"/>
    </row>
    <row r="200" spans="1:8" ht="18" customHeight="1">
      <c r="A200" s="37">
        <v>601</v>
      </c>
      <c r="B200" s="37">
        <v>88.79</v>
      </c>
      <c r="C200" s="38">
        <v>68.06</v>
      </c>
      <c r="D200" s="38">
        <v>4.22</v>
      </c>
      <c r="E200" s="37">
        <v>20.73</v>
      </c>
      <c r="F200" s="43"/>
      <c r="G200" s="44"/>
      <c r="H200" s="50"/>
    </row>
    <row r="201" spans="1:8" ht="18" customHeight="1">
      <c r="A201" s="37">
        <v>602</v>
      </c>
      <c r="B201" s="37">
        <v>83.45</v>
      </c>
      <c r="C201" s="38">
        <v>63.97</v>
      </c>
      <c r="D201" s="38">
        <v>4.1100000000000003</v>
      </c>
      <c r="E201" s="37">
        <v>19.48</v>
      </c>
      <c r="F201" s="43"/>
      <c r="G201" s="44"/>
      <c r="H201" s="50"/>
    </row>
    <row r="202" spans="1:8" ht="18" customHeight="1">
      <c r="A202" s="37">
        <v>603</v>
      </c>
      <c r="B202" s="37">
        <v>83.45</v>
      </c>
      <c r="C202" s="38">
        <v>63.97</v>
      </c>
      <c r="D202" s="38">
        <v>4.1100000000000003</v>
      </c>
      <c r="E202" s="37">
        <v>19.48</v>
      </c>
      <c r="F202" s="43"/>
      <c r="G202" s="44"/>
      <c r="H202" s="50"/>
    </row>
    <row r="203" spans="1:8" ht="18" customHeight="1">
      <c r="A203" s="37">
        <v>604</v>
      </c>
      <c r="B203" s="37">
        <v>89.39</v>
      </c>
      <c r="C203" s="38">
        <v>68.52</v>
      </c>
      <c r="D203" s="37">
        <v>4.32</v>
      </c>
      <c r="E203" s="37">
        <v>20.87</v>
      </c>
      <c r="F203" s="43"/>
      <c r="G203" s="44"/>
      <c r="H203" s="50"/>
    </row>
    <row r="204" spans="1:8" ht="18" customHeight="1">
      <c r="A204" s="37">
        <v>701</v>
      </c>
      <c r="B204" s="37">
        <v>88.79</v>
      </c>
      <c r="C204" s="38">
        <v>68.06</v>
      </c>
      <c r="D204" s="37">
        <v>4.22</v>
      </c>
      <c r="E204" s="37">
        <v>20.73</v>
      </c>
      <c r="F204" s="43"/>
      <c r="G204" s="44"/>
      <c r="H204" s="50"/>
    </row>
    <row r="205" spans="1:8" ht="18" customHeight="1">
      <c r="A205" s="37">
        <v>702</v>
      </c>
      <c r="B205" s="37">
        <v>83.45</v>
      </c>
      <c r="C205" s="38">
        <v>63.97</v>
      </c>
      <c r="D205" s="38">
        <v>4.1100000000000003</v>
      </c>
      <c r="E205" s="37">
        <v>19.48</v>
      </c>
      <c r="F205" s="43"/>
      <c r="G205" s="44"/>
      <c r="H205" s="50"/>
    </row>
    <row r="206" spans="1:8" ht="18" customHeight="1">
      <c r="A206" s="37">
        <v>703</v>
      </c>
      <c r="B206" s="37">
        <v>83.45</v>
      </c>
      <c r="C206" s="38">
        <v>63.97</v>
      </c>
      <c r="D206" s="38">
        <v>4.1100000000000003</v>
      </c>
      <c r="E206" s="37">
        <v>19.48</v>
      </c>
      <c r="F206" s="43"/>
      <c r="G206" s="44"/>
      <c r="H206" s="50"/>
    </row>
    <row r="207" spans="1:8" ht="18" customHeight="1">
      <c r="A207" s="37">
        <v>704</v>
      </c>
      <c r="B207" s="37">
        <v>89.39</v>
      </c>
      <c r="C207" s="38">
        <v>68.52</v>
      </c>
      <c r="D207" s="38">
        <v>4.32</v>
      </c>
      <c r="E207" s="37">
        <v>20.87</v>
      </c>
      <c r="F207" s="43"/>
      <c r="G207" s="44"/>
      <c r="H207" s="50"/>
    </row>
    <row r="208" spans="1:8" ht="18" customHeight="1">
      <c r="A208" s="37">
        <v>801</v>
      </c>
      <c r="B208" s="37">
        <v>88.79</v>
      </c>
      <c r="C208" s="38">
        <v>68.06</v>
      </c>
      <c r="D208" s="38">
        <v>4.22</v>
      </c>
      <c r="E208" s="37">
        <v>20.73</v>
      </c>
      <c r="F208" s="43"/>
      <c r="G208" s="44"/>
      <c r="H208" s="50"/>
    </row>
    <row r="209" spans="1:8" ht="18" customHeight="1">
      <c r="A209" s="37">
        <v>802</v>
      </c>
      <c r="B209" s="37">
        <v>83.45</v>
      </c>
      <c r="C209" s="38">
        <v>63.97</v>
      </c>
      <c r="D209" s="38">
        <v>4.1100000000000003</v>
      </c>
      <c r="E209" s="37">
        <v>19.48</v>
      </c>
      <c r="F209" s="43"/>
      <c r="G209" s="44"/>
      <c r="H209" s="50"/>
    </row>
    <row r="210" spans="1:8" ht="18" customHeight="1">
      <c r="A210" s="37">
        <v>803</v>
      </c>
      <c r="B210" s="37">
        <v>83.45</v>
      </c>
      <c r="C210" s="38">
        <v>63.97</v>
      </c>
      <c r="D210" s="38">
        <v>4.1100000000000003</v>
      </c>
      <c r="E210" s="37">
        <v>19.48</v>
      </c>
      <c r="F210" s="43"/>
      <c r="G210" s="44"/>
      <c r="H210" s="50"/>
    </row>
    <row r="211" spans="1:8" ht="18" customHeight="1">
      <c r="A211" s="37">
        <v>804</v>
      </c>
      <c r="B211" s="37">
        <v>89.39</v>
      </c>
      <c r="C211" s="38">
        <v>68.52</v>
      </c>
      <c r="D211" s="38">
        <v>4.32</v>
      </c>
      <c r="E211" s="37">
        <v>20.87</v>
      </c>
      <c r="F211" s="43"/>
      <c r="G211" s="44"/>
      <c r="H211" s="50"/>
    </row>
    <row r="212" spans="1:8" ht="18" customHeight="1">
      <c r="A212" s="37">
        <v>901</v>
      </c>
      <c r="B212" s="37">
        <v>88.79</v>
      </c>
      <c r="C212" s="38">
        <v>68.06</v>
      </c>
      <c r="D212" s="38">
        <v>4.22</v>
      </c>
      <c r="E212" s="37">
        <v>20.73</v>
      </c>
      <c r="F212" s="43"/>
      <c r="G212" s="44"/>
      <c r="H212" s="50"/>
    </row>
    <row r="213" spans="1:8" ht="18" customHeight="1">
      <c r="A213" s="37">
        <v>902</v>
      </c>
      <c r="B213" s="37">
        <v>83.45</v>
      </c>
      <c r="C213" s="38">
        <v>63.97</v>
      </c>
      <c r="D213" s="38">
        <v>4.1100000000000003</v>
      </c>
      <c r="E213" s="37">
        <v>19.48</v>
      </c>
      <c r="F213" s="43"/>
      <c r="G213" s="44"/>
      <c r="H213" s="50"/>
    </row>
    <row r="214" spans="1:8" ht="18" customHeight="1">
      <c r="A214" s="37">
        <v>903</v>
      </c>
      <c r="B214" s="37">
        <v>83.45</v>
      </c>
      <c r="C214" s="38">
        <v>63.97</v>
      </c>
      <c r="D214" s="38">
        <v>4.1100000000000003</v>
      </c>
      <c r="E214" s="37">
        <v>19.48</v>
      </c>
      <c r="F214" s="43"/>
      <c r="G214" s="44"/>
      <c r="H214" s="50"/>
    </row>
    <row r="215" spans="1:8" ht="18" customHeight="1">
      <c r="A215" s="37">
        <v>904</v>
      </c>
      <c r="B215" s="37">
        <v>89.39</v>
      </c>
      <c r="C215" s="38">
        <v>68.52</v>
      </c>
      <c r="D215" s="38">
        <v>4.32</v>
      </c>
      <c r="E215" s="37">
        <v>20.87</v>
      </c>
      <c r="F215" s="43"/>
      <c r="G215" s="44"/>
      <c r="H215" s="50"/>
    </row>
    <row r="216" spans="1:8" ht="18" customHeight="1">
      <c r="A216" s="37">
        <v>1001</v>
      </c>
      <c r="B216" s="37">
        <v>88.79</v>
      </c>
      <c r="C216" s="38">
        <v>68.06</v>
      </c>
      <c r="D216" s="38">
        <v>4.22</v>
      </c>
      <c r="E216" s="37">
        <v>20.73</v>
      </c>
      <c r="F216" s="43"/>
      <c r="G216" s="44"/>
      <c r="H216" s="50"/>
    </row>
    <row r="217" spans="1:8" ht="18" customHeight="1">
      <c r="A217" s="37">
        <v>1002</v>
      </c>
      <c r="B217" s="37">
        <v>83.45</v>
      </c>
      <c r="C217" s="38">
        <v>63.97</v>
      </c>
      <c r="D217" s="38">
        <v>4.1100000000000003</v>
      </c>
      <c r="E217" s="37">
        <v>19.48</v>
      </c>
      <c r="F217" s="43"/>
      <c r="G217" s="44"/>
      <c r="H217" s="50"/>
    </row>
    <row r="218" spans="1:8" ht="18" customHeight="1">
      <c r="A218" s="37">
        <v>1003</v>
      </c>
      <c r="B218" s="37">
        <v>83.45</v>
      </c>
      <c r="C218" s="38">
        <v>63.97</v>
      </c>
      <c r="D218" s="38">
        <v>4.1100000000000003</v>
      </c>
      <c r="E218" s="37">
        <v>19.48</v>
      </c>
      <c r="F218" s="43"/>
      <c r="G218" s="44"/>
      <c r="H218" s="50"/>
    </row>
    <row r="219" spans="1:8" ht="18" customHeight="1">
      <c r="A219" s="37">
        <v>1004</v>
      </c>
      <c r="B219" s="37">
        <v>89.39</v>
      </c>
      <c r="C219" s="38">
        <v>68.52</v>
      </c>
      <c r="D219" s="38">
        <v>4.32</v>
      </c>
      <c r="E219" s="37">
        <v>20.87</v>
      </c>
      <c r="F219" s="43"/>
      <c r="G219" s="44"/>
      <c r="H219" s="50"/>
    </row>
    <row r="220" spans="1:8" ht="18" customHeight="1">
      <c r="A220" s="37">
        <v>1101</v>
      </c>
      <c r="B220" s="37">
        <v>88.79</v>
      </c>
      <c r="C220" s="38">
        <v>68.06</v>
      </c>
      <c r="D220" s="38">
        <v>4.22</v>
      </c>
      <c r="E220" s="37">
        <v>20.73</v>
      </c>
      <c r="F220" s="43"/>
      <c r="G220" s="44"/>
      <c r="H220" s="50"/>
    </row>
    <row r="221" spans="1:8" ht="18" customHeight="1">
      <c r="A221" s="41" t="s">
        <v>58</v>
      </c>
      <c r="B221" s="43">
        <v>2593.7399999999998</v>
      </c>
      <c r="C221" s="34">
        <v>1988.22</v>
      </c>
      <c r="D221" s="34">
        <v>125.86</v>
      </c>
      <c r="E221" s="43">
        <v>605.52</v>
      </c>
      <c r="F221" s="43"/>
      <c r="G221" s="44"/>
      <c r="H221" s="50"/>
    </row>
    <row r="222" spans="1:8" ht="18" customHeight="1">
      <c r="A222" s="45" t="s">
        <v>60</v>
      </c>
      <c r="B222" s="43"/>
      <c r="C222" s="36"/>
      <c r="D222" s="36"/>
      <c r="E222" s="43"/>
      <c r="F222" s="43"/>
      <c r="G222" s="44"/>
      <c r="H222" s="50"/>
    </row>
    <row r="223" spans="1:8" ht="18" customHeight="1">
      <c r="A223" s="53" t="s">
        <v>46</v>
      </c>
      <c r="B223" s="53"/>
      <c r="C223" s="53"/>
      <c r="D223" s="53"/>
      <c r="E223" s="53"/>
      <c r="F223" s="53"/>
      <c r="G223" s="53"/>
      <c r="H223" s="47"/>
    </row>
    <row r="224" spans="1:8" ht="18" customHeight="1">
      <c r="A224" s="54" t="s">
        <v>202</v>
      </c>
      <c r="B224" s="54"/>
      <c r="C224" s="54"/>
      <c r="D224" s="54"/>
      <c r="E224" s="54"/>
      <c r="F224" s="54"/>
      <c r="G224" s="54"/>
      <c r="H224" s="47"/>
    </row>
    <row r="225" spans="1:8" ht="18" customHeight="1">
      <c r="A225" s="55" t="s">
        <v>48</v>
      </c>
      <c r="B225" s="56" t="s">
        <v>49</v>
      </c>
      <c r="C225" s="56" t="s">
        <v>50</v>
      </c>
      <c r="D225" s="56"/>
      <c r="E225" s="56"/>
      <c r="F225" s="34"/>
      <c r="G225" s="42" t="s">
        <v>51</v>
      </c>
      <c r="H225" s="47"/>
    </row>
    <row r="226" spans="1:8" ht="18" customHeight="1">
      <c r="A226" s="55"/>
      <c r="B226" s="56"/>
      <c r="C226" s="57" t="s">
        <v>52</v>
      </c>
      <c r="D226" s="57" t="s">
        <v>53</v>
      </c>
      <c r="E226" s="58" t="s">
        <v>54</v>
      </c>
      <c r="F226" s="35"/>
      <c r="G226" s="42">
        <v>0.30457600000000001</v>
      </c>
      <c r="H226" s="48"/>
    </row>
    <row r="227" spans="1:8" ht="18" customHeight="1">
      <c r="A227" s="55"/>
      <c r="B227" s="56"/>
      <c r="C227" s="57"/>
      <c r="D227" s="57"/>
      <c r="E227" s="58"/>
      <c r="F227" s="35"/>
      <c r="G227" s="42" t="s">
        <v>55</v>
      </c>
      <c r="H227" s="49"/>
    </row>
    <row r="228" spans="1:8" ht="18" customHeight="1">
      <c r="A228" s="37">
        <v>1102</v>
      </c>
      <c r="B228" s="37">
        <v>83.45</v>
      </c>
      <c r="C228" s="38">
        <v>63.97</v>
      </c>
      <c r="D228" s="38">
        <v>4.1100000000000003</v>
      </c>
      <c r="E228" s="37">
        <v>19.48</v>
      </c>
      <c r="F228" s="43"/>
      <c r="G228" s="44"/>
      <c r="H228" s="50"/>
    </row>
    <row r="229" spans="1:8" ht="18" customHeight="1">
      <c r="A229" s="37">
        <v>1103</v>
      </c>
      <c r="B229" s="37">
        <v>83.45</v>
      </c>
      <c r="C229" s="38">
        <v>63.97</v>
      </c>
      <c r="D229" s="38">
        <v>4.1100000000000003</v>
      </c>
      <c r="E229" s="37">
        <v>19.48</v>
      </c>
      <c r="F229" s="43"/>
      <c r="G229" s="44"/>
      <c r="H229" s="50"/>
    </row>
    <row r="230" spans="1:8" ht="18" customHeight="1">
      <c r="A230" s="37">
        <v>1104</v>
      </c>
      <c r="B230" s="37">
        <v>89.39</v>
      </c>
      <c r="C230" s="38">
        <v>68.52</v>
      </c>
      <c r="D230" s="38">
        <v>4.32</v>
      </c>
      <c r="E230" s="37">
        <v>20.87</v>
      </c>
      <c r="F230" s="43"/>
      <c r="G230" s="44"/>
      <c r="H230" s="50"/>
    </row>
    <row r="231" spans="1:8" ht="18" customHeight="1">
      <c r="A231" s="37">
        <v>1201</v>
      </c>
      <c r="B231" s="37">
        <v>88.79</v>
      </c>
      <c r="C231" s="38">
        <v>68.06</v>
      </c>
      <c r="D231" s="38">
        <v>4.22</v>
      </c>
      <c r="E231" s="37">
        <v>20.73</v>
      </c>
      <c r="F231" s="43"/>
      <c r="G231" s="44"/>
      <c r="H231" s="50"/>
    </row>
    <row r="232" spans="1:8" ht="18" customHeight="1">
      <c r="A232" s="37">
        <v>1202</v>
      </c>
      <c r="B232" s="37">
        <v>83.45</v>
      </c>
      <c r="C232" s="38">
        <v>63.97</v>
      </c>
      <c r="D232" s="38">
        <v>4.1100000000000003</v>
      </c>
      <c r="E232" s="37">
        <v>19.48</v>
      </c>
      <c r="F232" s="43"/>
      <c r="G232" s="44"/>
      <c r="H232" s="50"/>
    </row>
    <row r="233" spans="1:8" ht="18" customHeight="1">
      <c r="A233" s="37">
        <v>1203</v>
      </c>
      <c r="B233" s="37">
        <v>83.45</v>
      </c>
      <c r="C233" s="38">
        <v>63.97</v>
      </c>
      <c r="D233" s="38">
        <v>4.1100000000000003</v>
      </c>
      <c r="E233" s="37">
        <v>19.48</v>
      </c>
      <c r="F233" s="43"/>
      <c r="G233" s="44"/>
      <c r="H233" s="50"/>
    </row>
    <row r="234" spans="1:8" ht="18" customHeight="1">
      <c r="A234" s="37">
        <v>1204</v>
      </c>
      <c r="B234" s="37">
        <v>89.39</v>
      </c>
      <c r="C234" s="38">
        <v>68.52</v>
      </c>
      <c r="D234" s="37">
        <v>4.32</v>
      </c>
      <c r="E234" s="37">
        <v>20.87</v>
      </c>
      <c r="F234" s="43"/>
      <c r="G234" s="44"/>
      <c r="H234" s="50"/>
    </row>
    <row r="235" spans="1:8" ht="18" customHeight="1">
      <c r="A235" s="37">
        <v>1301</v>
      </c>
      <c r="B235" s="37">
        <v>88.79</v>
      </c>
      <c r="C235" s="38">
        <v>68.06</v>
      </c>
      <c r="D235" s="38">
        <v>4.22</v>
      </c>
      <c r="E235" s="37">
        <v>20.73</v>
      </c>
      <c r="F235" s="43"/>
      <c r="G235" s="44"/>
      <c r="H235" s="50"/>
    </row>
    <row r="236" spans="1:8" ht="18" customHeight="1">
      <c r="A236" s="37">
        <v>1302</v>
      </c>
      <c r="B236" s="37">
        <v>83.45</v>
      </c>
      <c r="C236" s="38">
        <v>63.97</v>
      </c>
      <c r="D236" s="38">
        <v>4.1100000000000003</v>
      </c>
      <c r="E236" s="37">
        <v>19.48</v>
      </c>
      <c r="F236" s="43"/>
      <c r="G236" s="44"/>
      <c r="H236" s="50"/>
    </row>
    <row r="237" spans="1:8" ht="18" customHeight="1">
      <c r="A237" s="37">
        <v>1303</v>
      </c>
      <c r="B237" s="37">
        <v>83.45</v>
      </c>
      <c r="C237" s="38">
        <v>63.97</v>
      </c>
      <c r="D237" s="38">
        <v>4.1100000000000003</v>
      </c>
      <c r="E237" s="37">
        <v>19.48</v>
      </c>
      <c r="F237" s="43"/>
      <c r="G237" s="44"/>
      <c r="H237" s="50"/>
    </row>
    <row r="238" spans="1:8" ht="18" customHeight="1">
      <c r="A238" s="37">
        <v>1304</v>
      </c>
      <c r="B238" s="37">
        <v>89.39</v>
      </c>
      <c r="C238" s="38">
        <v>68.52</v>
      </c>
      <c r="D238" s="38">
        <v>4.32</v>
      </c>
      <c r="E238" s="37">
        <v>20.87</v>
      </c>
      <c r="F238" s="43"/>
      <c r="G238" s="44"/>
      <c r="H238" s="50"/>
    </row>
    <row r="239" spans="1:8" ht="18" customHeight="1">
      <c r="A239" s="37">
        <v>1401</v>
      </c>
      <c r="B239" s="37">
        <v>88.79</v>
      </c>
      <c r="C239" s="38">
        <v>68.06</v>
      </c>
      <c r="D239" s="38">
        <v>4.22</v>
      </c>
      <c r="E239" s="37">
        <v>20.73</v>
      </c>
      <c r="F239" s="43"/>
      <c r="G239" s="44"/>
      <c r="H239" s="50"/>
    </row>
    <row r="240" spans="1:8" ht="18" customHeight="1">
      <c r="A240" s="37">
        <v>1402</v>
      </c>
      <c r="B240" s="37">
        <v>83.45</v>
      </c>
      <c r="C240" s="38">
        <v>63.97</v>
      </c>
      <c r="D240" s="37">
        <v>4.1100000000000003</v>
      </c>
      <c r="E240" s="37">
        <v>19.48</v>
      </c>
      <c r="F240" s="43"/>
      <c r="G240" s="44"/>
      <c r="H240" s="50"/>
    </row>
    <row r="241" spans="1:8" ht="18" customHeight="1">
      <c r="A241" s="37">
        <v>1403</v>
      </c>
      <c r="B241" s="37">
        <v>83.45</v>
      </c>
      <c r="C241" s="38">
        <v>63.97</v>
      </c>
      <c r="D241" s="37">
        <v>4.1100000000000003</v>
      </c>
      <c r="E241" s="37">
        <v>19.48</v>
      </c>
      <c r="F241" s="43"/>
      <c r="G241" s="44"/>
      <c r="H241" s="50"/>
    </row>
    <row r="242" spans="1:8" ht="18" customHeight="1">
      <c r="A242" s="37">
        <v>1404</v>
      </c>
      <c r="B242" s="37">
        <v>89.39</v>
      </c>
      <c r="C242" s="38">
        <v>68.52</v>
      </c>
      <c r="D242" s="38">
        <v>4.32</v>
      </c>
      <c r="E242" s="37">
        <v>20.87</v>
      </c>
      <c r="F242" s="43"/>
      <c r="G242" s="44"/>
      <c r="H242" s="50"/>
    </row>
    <row r="243" spans="1:8" ht="18" customHeight="1">
      <c r="A243" s="37">
        <v>1501</v>
      </c>
      <c r="B243" s="37">
        <v>88.79</v>
      </c>
      <c r="C243" s="38">
        <v>68.06</v>
      </c>
      <c r="D243" s="38">
        <v>4.22</v>
      </c>
      <c r="E243" s="37">
        <v>20.73</v>
      </c>
      <c r="F243" s="43"/>
      <c r="G243" s="44"/>
      <c r="H243" s="50"/>
    </row>
    <row r="244" spans="1:8" ht="18" customHeight="1">
      <c r="A244" s="37">
        <v>1502</v>
      </c>
      <c r="B244" s="37">
        <v>83.45</v>
      </c>
      <c r="C244" s="38">
        <v>63.97</v>
      </c>
      <c r="D244" s="38">
        <v>4.1100000000000003</v>
      </c>
      <c r="E244" s="37">
        <v>19.48</v>
      </c>
      <c r="F244" s="43"/>
      <c r="G244" s="44"/>
      <c r="H244" s="50"/>
    </row>
    <row r="245" spans="1:8" ht="18" customHeight="1">
      <c r="A245" s="37">
        <v>1503</v>
      </c>
      <c r="B245" s="37">
        <v>83.45</v>
      </c>
      <c r="C245" s="38">
        <v>63.97</v>
      </c>
      <c r="D245" s="38">
        <v>4.1100000000000003</v>
      </c>
      <c r="E245" s="37">
        <v>19.48</v>
      </c>
      <c r="F245" s="43"/>
      <c r="G245" s="44"/>
      <c r="H245" s="50"/>
    </row>
    <row r="246" spans="1:8" ht="18" customHeight="1">
      <c r="A246" s="37">
        <v>1504</v>
      </c>
      <c r="B246" s="37">
        <v>89.39</v>
      </c>
      <c r="C246" s="38">
        <v>68.52</v>
      </c>
      <c r="D246" s="38">
        <v>4.32</v>
      </c>
      <c r="E246" s="37">
        <v>20.87</v>
      </c>
      <c r="F246" s="43"/>
      <c r="G246" s="44"/>
      <c r="H246" s="50"/>
    </row>
    <row r="247" spans="1:8" ht="18" customHeight="1">
      <c r="A247" s="37">
        <v>1601</v>
      </c>
      <c r="B247" s="37">
        <v>88.79</v>
      </c>
      <c r="C247" s="38">
        <v>68.06</v>
      </c>
      <c r="D247" s="38">
        <v>4.22</v>
      </c>
      <c r="E247" s="37">
        <v>20.73</v>
      </c>
      <c r="F247" s="43"/>
      <c r="G247" s="44"/>
      <c r="H247" s="50"/>
    </row>
    <row r="248" spans="1:8" ht="18" customHeight="1">
      <c r="A248" s="37">
        <v>1602</v>
      </c>
      <c r="B248" s="37">
        <v>83.45</v>
      </c>
      <c r="C248" s="38">
        <v>63.97</v>
      </c>
      <c r="D248" s="38">
        <v>4.1100000000000003</v>
      </c>
      <c r="E248" s="37">
        <v>19.48</v>
      </c>
      <c r="F248" s="43"/>
      <c r="G248" s="44"/>
      <c r="H248" s="50"/>
    </row>
    <row r="249" spans="1:8" ht="18" customHeight="1">
      <c r="A249" s="37">
        <v>1603</v>
      </c>
      <c r="B249" s="37">
        <v>83.45</v>
      </c>
      <c r="C249" s="38">
        <v>63.97</v>
      </c>
      <c r="D249" s="38">
        <v>4.1100000000000003</v>
      </c>
      <c r="E249" s="37">
        <v>19.48</v>
      </c>
      <c r="F249" s="43"/>
      <c r="G249" s="44"/>
      <c r="H249" s="50"/>
    </row>
    <row r="250" spans="1:8" ht="18" customHeight="1">
      <c r="A250" s="37">
        <v>1604</v>
      </c>
      <c r="B250" s="37">
        <v>89.39</v>
      </c>
      <c r="C250" s="38">
        <v>68.52</v>
      </c>
      <c r="D250" s="38">
        <v>4.32</v>
      </c>
      <c r="E250" s="37">
        <v>20.87</v>
      </c>
      <c r="F250" s="43"/>
      <c r="G250" s="44"/>
      <c r="H250" s="50"/>
    </row>
    <row r="251" spans="1:8" ht="18" customHeight="1">
      <c r="A251" s="37">
        <v>1701</v>
      </c>
      <c r="B251" s="37">
        <v>89.39</v>
      </c>
      <c r="C251" s="38">
        <v>68.52</v>
      </c>
      <c r="D251" s="38">
        <v>4.32</v>
      </c>
      <c r="E251" s="37">
        <v>20.87</v>
      </c>
      <c r="F251" s="43"/>
      <c r="G251" s="44"/>
      <c r="H251" s="50"/>
    </row>
    <row r="252" spans="1:8" ht="18" customHeight="1">
      <c r="A252" s="37">
        <v>1702</v>
      </c>
      <c r="B252" s="37">
        <v>83.45</v>
      </c>
      <c r="C252" s="38">
        <v>63.97</v>
      </c>
      <c r="D252" s="38">
        <v>4.1100000000000003</v>
      </c>
      <c r="E252" s="37">
        <v>19.48</v>
      </c>
      <c r="F252" s="43"/>
      <c r="G252" s="44"/>
      <c r="H252" s="50"/>
    </row>
    <row r="253" spans="1:8" ht="18" customHeight="1">
      <c r="A253" s="37">
        <v>1703</v>
      </c>
      <c r="B253" s="37">
        <v>83.45</v>
      </c>
      <c r="C253" s="38">
        <v>63.97</v>
      </c>
      <c r="D253" s="38">
        <v>4.1100000000000003</v>
      </c>
      <c r="E253" s="37">
        <v>19.48</v>
      </c>
      <c r="F253" s="43"/>
      <c r="G253" s="44"/>
      <c r="H253" s="50"/>
    </row>
    <row r="254" spans="1:8" ht="18" customHeight="1">
      <c r="A254" s="37">
        <v>1704</v>
      </c>
      <c r="B254" s="37">
        <v>89.39</v>
      </c>
      <c r="C254" s="38">
        <v>68.52</v>
      </c>
      <c r="D254" s="38">
        <v>4.32</v>
      </c>
      <c r="E254" s="37">
        <v>20.87</v>
      </c>
      <c r="F254" s="43"/>
      <c r="G254" s="44"/>
      <c r="H254" s="50"/>
    </row>
    <row r="255" spans="1:8" ht="18" customHeight="1">
      <c r="A255" s="37">
        <v>1801</v>
      </c>
      <c r="B255" s="37">
        <v>89.39</v>
      </c>
      <c r="C255" s="38">
        <v>68.52</v>
      </c>
      <c r="D255" s="38">
        <v>4.32</v>
      </c>
      <c r="E255" s="37">
        <v>20.87</v>
      </c>
      <c r="F255" s="43"/>
      <c r="G255" s="44"/>
      <c r="H255" s="50"/>
    </row>
    <row r="256" spans="1:8" ht="18" customHeight="1">
      <c r="A256" s="37">
        <v>1802</v>
      </c>
      <c r="B256" s="37">
        <v>83.45</v>
      </c>
      <c r="C256" s="38">
        <v>63.97</v>
      </c>
      <c r="D256" s="38">
        <v>4.1100000000000003</v>
      </c>
      <c r="E256" s="37">
        <v>19.48</v>
      </c>
      <c r="F256" s="43"/>
      <c r="G256" s="44"/>
      <c r="H256" s="50"/>
    </row>
    <row r="257" spans="1:8" ht="18" customHeight="1">
      <c r="A257" s="37">
        <v>1803</v>
      </c>
      <c r="B257" s="37">
        <v>83.45</v>
      </c>
      <c r="C257" s="38">
        <v>63.97</v>
      </c>
      <c r="D257" s="38">
        <v>4.1100000000000003</v>
      </c>
      <c r="E257" s="37">
        <v>19.48</v>
      </c>
      <c r="F257" s="43"/>
      <c r="G257" s="44"/>
      <c r="H257" s="50"/>
    </row>
    <row r="258" spans="1:8" ht="18" customHeight="1">
      <c r="A258" s="41" t="s">
        <v>58</v>
      </c>
      <c r="B258" s="43">
        <v>2583.66</v>
      </c>
      <c r="C258" s="34">
        <v>1980.5</v>
      </c>
      <c r="D258" s="34">
        <v>125.74</v>
      </c>
      <c r="E258" s="43">
        <v>603.16</v>
      </c>
      <c r="F258" s="43"/>
      <c r="G258" s="44"/>
      <c r="H258" s="50"/>
    </row>
    <row r="259" spans="1:8" ht="18" customHeight="1">
      <c r="A259" s="45" t="s">
        <v>60</v>
      </c>
      <c r="B259" s="43"/>
      <c r="C259" s="36"/>
      <c r="D259" s="36"/>
      <c r="E259" s="43"/>
      <c r="F259" s="43"/>
      <c r="G259" s="44"/>
      <c r="H259" s="50"/>
    </row>
    <row r="260" spans="1:8" ht="18" customHeight="1">
      <c r="A260" s="53" t="s">
        <v>46</v>
      </c>
      <c r="B260" s="53"/>
      <c r="C260" s="53"/>
      <c r="D260" s="53"/>
      <c r="E260" s="53"/>
      <c r="F260" s="53"/>
      <c r="G260" s="53"/>
      <c r="H260" s="47"/>
    </row>
    <row r="261" spans="1:8" ht="18" customHeight="1">
      <c r="A261" s="54" t="s">
        <v>202</v>
      </c>
      <c r="B261" s="54"/>
      <c r="C261" s="54"/>
      <c r="D261" s="54"/>
      <c r="E261" s="54"/>
      <c r="F261" s="54"/>
      <c r="G261" s="54"/>
      <c r="H261" s="47"/>
    </row>
    <row r="262" spans="1:8" ht="18" customHeight="1">
      <c r="A262" s="55" t="s">
        <v>48</v>
      </c>
      <c r="B262" s="56" t="s">
        <v>49</v>
      </c>
      <c r="C262" s="56" t="s">
        <v>50</v>
      </c>
      <c r="D262" s="56"/>
      <c r="E262" s="56"/>
      <c r="F262" s="34"/>
      <c r="G262" s="42" t="s">
        <v>51</v>
      </c>
      <c r="H262" s="47"/>
    </row>
    <row r="263" spans="1:8" ht="18" customHeight="1">
      <c r="A263" s="55"/>
      <c r="B263" s="56"/>
      <c r="C263" s="57" t="s">
        <v>52</v>
      </c>
      <c r="D263" s="57" t="s">
        <v>53</v>
      </c>
      <c r="E263" s="58" t="s">
        <v>54</v>
      </c>
      <c r="F263" s="35"/>
      <c r="G263" s="42">
        <v>0.30457600000000001</v>
      </c>
      <c r="H263" s="48"/>
    </row>
    <row r="264" spans="1:8" ht="18" customHeight="1">
      <c r="A264" s="55"/>
      <c r="B264" s="56"/>
      <c r="C264" s="57"/>
      <c r="D264" s="57"/>
      <c r="E264" s="58"/>
      <c r="F264" s="35"/>
      <c r="G264" s="42" t="s">
        <v>55</v>
      </c>
      <c r="H264" s="49"/>
    </row>
    <row r="265" spans="1:8" ht="18" customHeight="1">
      <c r="A265" s="37">
        <v>1804</v>
      </c>
      <c r="B265" s="37">
        <v>89.39</v>
      </c>
      <c r="C265" s="38">
        <v>68.52</v>
      </c>
      <c r="D265" s="38">
        <v>4.32</v>
      </c>
      <c r="E265" s="37">
        <v>20.87</v>
      </c>
      <c r="F265" s="43"/>
      <c r="G265" s="44"/>
      <c r="H265" s="50"/>
    </row>
    <row r="266" spans="1:8" ht="18" customHeight="1">
      <c r="A266" s="41"/>
      <c r="B266" s="43"/>
      <c r="C266" s="36"/>
      <c r="D266" s="36"/>
      <c r="E266" s="43"/>
      <c r="F266" s="43"/>
      <c r="G266" s="44"/>
      <c r="H266" s="50"/>
    </row>
    <row r="267" spans="1:8" ht="18" customHeight="1">
      <c r="A267" s="41"/>
      <c r="B267" s="43"/>
      <c r="C267" s="36"/>
      <c r="D267" s="36"/>
      <c r="E267" s="43"/>
      <c r="F267" s="43"/>
      <c r="G267" s="44"/>
      <c r="H267" s="50"/>
    </row>
    <row r="268" spans="1:8" ht="18" customHeight="1">
      <c r="A268" s="41"/>
      <c r="B268" s="43"/>
      <c r="C268" s="36"/>
      <c r="D268" s="36"/>
      <c r="E268" s="43"/>
      <c r="F268" s="43"/>
      <c r="G268" s="44"/>
      <c r="H268" s="50"/>
    </row>
    <row r="269" spans="1:8" ht="18" customHeight="1">
      <c r="A269" s="41"/>
      <c r="B269" s="43"/>
      <c r="C269" s="36"/>
      <c r="D269" s="36"/>
      <c r="E269" s="43"/>
      <c r="F269" s="43"/>
      <c r="G269" s="44"/>
      <c r="H269" s="50"/>
    </row>
    <row r="270" spans="1:8" ht="18" customHeight="1">
      <c r="A270" s="41"/>
      <c r="B270" s="43"/>
      <c r="C270" s="36"/>
      <c r="D270" s="36"/>
      <c r="E270" s="43"/>
      <c r="F270" s="43"/>
      <c r="G270" s="44"/>
      <c r="H270" s="50"/>
    </row>
    <row r="271" spans="1:8" ht="18" customHeight="1">
      <c r="A271" s="41"/>
      <c r="B271" s="43"/>
      <c r="C271" s="36"/>
      <c r="D271" s="34"/>
      <c r="E271" s="43"/>
      <c r="F271" s="43"/>
      <c r="G271" s="44"/>
      <c r="H271" s="50"/>
    </row>
    <row r="272" spans="1:8" ht="18" customHeight="1">
      <c r="A272" s="41"/>
      <c r="B272" s="43"/>
      <c r="C272" s="36"/>
      <c r="D272" s="36"/>
      <c r="E272" s="43"/>
      <c r="F272" s="43"/>
      <c r="G272" s="44"/>
      <c r="H272" s="50"/>
    </row>
    <row r="273" spans="1:8" ht="18" customHeight="1">
      <c r="A273" s="41"/>
      <c r="B273" s="43"/>
      <c r="C273" s="36"/>
      <c r="D273" s="36"/>
      <c r="E273" s="43"/>
      <c r="F273" s="43"/>
      <c r="G273" s="44"/>
      <c r="H273" s="50"/>
    </row>
    <row r="274" spans="1:8" ht="18" customHeight="1">
      <c r="A274" s="41"/>
      <c r="B274" s="43"/>
      <c r="C274" s="36"/>
      <c r="D274" s="36"/>
      <c r="E274" s="43"/>
      <c r="F274" s="43"/>
      <c r="G274" s="44"/>
      <c r="H274" s="50"/>
    </row>
    <row r="275" spans="1:8" ht="18" customHeight="1">
      <c r="A275" s="41"/>
      <c r="B275" s="43"/>
      <c r="C275" s="36"/>
      <c r="D275" s="36"/>
      <c r="E275" s="43"/>
      <c r="F275" s="43"/>
      <c r="G275" s="44"/>
      <c r="H275" s="50"/>
    </row>
    <row r="276" spans="1:8" ht="18" customHeight="1">
      <c r="A276" s="41"/>
      <c r="B276" s="43"/>
      <c r="C276" s="36"/>
      <c r="D276" s="36"/>
      <c r="E276" s="43"/>
      <c r="F276" s="43"/>
      <c r="G276" s="44"/>
      <c r="H276" s="50"/>
    </row>
    <row r="277" spans="1:8" ht="18" customHeight="1">
      <c r="A277" s="41"/>
      <c r="B277" s="43"/>
      <c r="C277" s="36"/>
      <c r="D277" s="34"/>
      <c r="E277" s="43"/>
      <c r="F277" s="43"/>
      <c r="G277" s="44"/>
      <c r="H277" s="50"/>
    </row>
    <row r="278" spans="1:8" ht="18" customHeight="1">
      <c r="A278" s="41"/>
      <c r="B278" s="43"/>
      <c r="C278" s="36"/>
      <c r="D278" s="34"/>
      <c r="E278" s="43"/>
      <c r="F278" s="43"/>
      <c r="G278" s="44"/>
      <c r="H278" s="50"/>
    </row>
    <row r="279" spans="1:8" ht="18" customHeight="1">
      <c r="A279" s="41"/>
      <c r="B279" s="43"/>
      <c r="C279" s="36"/>
      <c r="D279" s="36"/>
      <c r="E279" s="43"/>
      <c r="F279" s="43"/>
      <c r="G279" s="44"/>
      <c r="H279" s="50"/>
    </row>
    <row r="280" spans="1:8" ht="18" customHeight="1">
      <c r="A280" s="41"/>
      <c r="B280" s="43"/>
      <c r="C280" s="36"/>
      <c r="D280" s="36"/>
      <c r="E280" s="43"/>
      <c r="F280" s="43"/>
      <c r="G280" s="44"/>
      <c r="H280" s="50"/>
    </row>
    <row r="281" spans="1:8" ht="18" customHeight="1">
      <c r="A281" s="41"/>
      <c r="B281" s="43"/>
      <c r="C281" s="36"/>
      <c r="D281" s="36"/>
      <c r="E281" s="43"/>
      <c r="F281" s="43"/>
      <c r="G281" s="44"/>
      <c r="H281" s="50"/>
    </row>
    <row r="282" spans="1:8" ht="18" customHeight="1">
      <c r="A282" s="41"/>
      <c r="B282" s="43"/>
      <c r="C282" s="36"/>
      <c r="D282" s="36"/>
      <c r="E282" s="43"/>
      <c r="F282" s="43"/>
      <c r="G282" s="44"/>
      <c r="H282" s="50"/>
    </row>
    <row r="283" spans="1:8" ht="18" customHeight="1">
      <c r="A283" s="41"/>
      <c r="B283" s="43"/>
      <c r="C283" s="36"/>
      <c r="D283" s="36"/>
      <c r="E283" s="43"/>
      <c r="F283" s="43"/>
      <c r="G283" s="44"/>
      <c r="H283" s="50"/>
    </row>
    <row r="284" spans="1:8" ht="18" customHeight="1">
      <c r="A284" s="41"/>
      <c r="B284" s="43"/>
      <c r="C284" s="36"/>
      <c r="D284" s="36"/>
      <c r="E284" s="43"/>
      <c r="F284" s="43"/>
      <c r="G284" s="44"/>
      <c r="H284" s="50"/>
    </row>
    <row r="285" spans="1:8" ht="18" customHeight="1">
      <c r="A285" s="41"/>
      <c r="B285" s="43"/>
      <c r="C285" s="36"/>
      <c r="D285" s="36"/>
      <c r="E285" s="43"/>
      <c r="F285" s="43"/>
      <c r="G285" s="44"/>
      <c r="H285" s="50"/>
    </row>
    <row r="286" spans="1:8" ht="18" customHeight="1">
      <c r="A286" s="41"/>
      <c r="B286" s="43"/>
      <c r="C286" s="36"/>
      <c r="D286" s="36"/>
      <c r="E286" s="43"/>
      <c r="F286" s="43"/>
      <c r="G286" s="44"/>
      <c r="H286" s="50"/>
    </row>
    <row r="287" spans="1:8" ht="18" customHeight="1">
      <c r="A287" s="41"/>
      <c r="B287" s="43"/>
      <c r="C287" s="36"/>
      <c r="D287" s="36"/>
      <c r="E287" s="43"/>
      <c r="F287" s="43"/>
      <c r="G287" s="44"/>
      <c r="H287" s="50"/>
    </row>
    <row r="288" spans="1:8" ht="18" customHeight="1">
      <c r="A288" s="41"/>
      <c r="B288" s="43"/>
      <c r="C288" s="36"/>
      <c r="D288" s="36"/>
      <c r="E288" s="43"/>
      <c r="F288" s="43"/>
      <c r="G288" s="44"/>
      <c r="H288" s="50"/>
    </row>
    <row r="289" spans="1:8" ht="18" customHeight="1">
      <c r="A289" s="41"/>
      <c r="B289" s="43"/>
      <c r="C289" s="36"/>
      <c r="D289" s="36"/>
      <c r="E289" s="43"/>
      <c r="F289" s="43"/>
      <c r="G289" s="44"/>
      <c r="H289" s="50"/>
    </row>
    <row r="290" spans="1:8" ht="18" customHeight="1">
      <c r="A290" s="41"/>
      <c r="B290" s="43"/>
      <c r="C290" s="36"/>
      <c r="D290" s="36"/>
      <c r="E290" s="43"/>
      <c r="F290" s="43"/>
      <c r="G290" s="44"/>
      <c r="H290" s="50"/>
    </row>
    <row r="291" spans="1:8" ht="18" customHeight="1">
      <c r="A291" s="41"/>
      <c r="B291" s="43"/>
      <c r="C291" s="36"/>
      <c r="D291" s="36"/>
      <c r="E291" s="43"/>
      <c r="F291" s="43"/>
      <c r="G291" s="44"/>
      <c r="H291" s="50"/>
    </row>
    <row r="292" spans="1:8" ht="18" customHeight="1">
      <c r="A292" s="41"/>
      <c r="B292" s="43"/>
      <c r="C292" s="36"/>
      <c r="D292" s="36"/>
      <c r="E292" s="43"/>
      <c r="F292" s="43"/>
      <c r="G292" s="44"/>
      <c r="H292" s="50"/>
    </row>
    <row r="293" spans="1:8" ht="18" customHeight="1">
      <c r="A293" s="41"/>
      <c r="B293" s="43"/>
      <c r="C293" s="36"/>
      <c r="D293" s="36"/>
      <c r="E293" s="43"/>
      <c r="F293" s="43"/>
      <c r="G293" s="44"/>
      <c r="H293" s="50"/>
    </row>
    <row r="294" spans="1:8" ht="18" customHeight="1">
      <c r="A294" s="41"/>
      <c r="B294" s="43"/>
      <c r="C294" s="36"/>
      <c r="D294" s="36"/>
      <c r="E294" s="43"/>
      <c r="F294" s="43"/>
      <c r="G294" s="44"/>
      <c r="H294" s="50"/>
    </row>
    <row r="295" spans="1:8" ht="18" customHeight="1">
      <c r="A295" s="41" t="s">
        <v>58</v>
      </c>
      <c r="B295" s="43">
        <v>89.39</v>
      </c>
      <c r="C295" s="34">
        <v>68.52</v>
      </c>
      <c r="D295" s="34">
        <v>4.32</v>
      </c>
      <c r="E295" s="43">
        <v>20.87</v>
      </c>
      <c r="F295" s="43"/>
      <c r="G295" s="44"/>
      <c r="H295" s="50"/>
    </row>
    <row r="296" spans="1:8" ht="18" customHeight="1">
      <c r="A296" s="45" t="s">
        <v>60</v>
      </c>
      <c r="B296" s="43"/>
      <c r="C296" s="36"/>
      <c r="D296" s="36"/>
      <c r="E296" s="43"/>
      <c r="F296" s="43"/>
      <c r="G296" s="44"/>
      <c r="H296" s="50"/>
    </row>
    <row r="335" spans="1:6">
      <c r="B335" s="47"/>
      <c r="C335" s="47"/>
      <c r="D335" s="47"/>
      <c r="E335" s="47"/>
      <c r="F335" s="47"/>
    </row>
    <row r="336" spans="1:6">
      <c r="A336" s="47"/>
    </row>
  </sheetData>
  <phoneticPr fontId="2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407"/>
  <sheetViews>
    <sheetView topLeftCell="A159" workbookViewId="0">
      <selection activeCell="J184" sqref="J184"/>
    </sheetView>
  </sheetViews>
  <sheetFormatPr defaultColWidth="9" defaultRowHeight="13.5"/>
  <cols>
    <col min="1" max="1" width="14" style="46" customWidth="1"/>
    <col min="2" max="2" width="14.625" style="46" customWidth="1"/>
    <col min="3" max="3" width="13.25" style="46" customWidth="1"/>
    <col min="4" max="4" width="11.25" style="46" customWidth="1"/>
    <col min="5" max="5" width="13.5" style="46" customWidth="1"/>
    <col min="6" max="6" width="13.5" style="46" hidden="1" customWidth="1"/>
    <col min="7" max="7" width="18.375" style="46" customWidth="1"/>
    <col min="8" max="8" width="8.25" style="46" customWidth="1"/>
    <col min="9" max="10" width="10.5" style="46" customWidth="1"/>
    <col min="11" max="256" width="9" style="46"/>
    <col min="257" max="257" width="14" style="46" customWidth="1"/>
    <col min="258" max="258" width="14.625" style="46" customWidth="1"/>
    <col min="259" max="259" width="13.25" style="46" customWidth="1"/>
    <col min="260" max="260" width="11.25" style="46" customWidth="1"/>
    <col min="261" max="261" width="13.5" style="46" customWidth="1"/>
    <col min="262" max="262" width="9" style="46" hidden="1" customWidth="1"/>
    <col min="263" max="263" width="18.375" style="46" customWidth="1"/>
    <col min="264" max="264" width="8.25" style="46" customWidth="1"/>
    <col min="265" max="512" width="9" style="46"/>
    <col min="513" max="513" width="14" style="46" customWidth="1"/>
    <col min="514" max="514" width="14.625" style="46" customWidth="1"/>
    <col min="515" max="515" width="13.25" style="46" customWidth="1"/>
    <col min="516" max="516" width="11.25" style="46" customWidth="1"/>
    <col min="517" max="517" width="13.5" style="46" customWidth="1"/>
    <col min="518" max="518" width="9" style="46" hidden="1" customWidth="1"/>
    <col min="519" max="519" width="18.375" style="46" customWidth="1"/>
    <col min="520" max="520" width="8.25" style="46" customWidth="1"/>
    <col min="521" max="768" width="9" style="46"/>
    <col min="769" max="769" width="14" style="46" customWidth="1"/>
    <col min="770" max="770" width="14.625" style="46" customWidth="1"/>
    <col min="771" max="771" width="13.25" style="46" customWidth="1"/>
    <col min="772" max="772" width="11.25" style="46" customWidth="1"/>
    <col min="773" max="773" width="13.5" style="46" customWidth="1"/>
    <col min="774" max="774" width="9" style="46" hidden="1" customWidth="1"/>
    <col min="775" max="775" width="18.375" style="46" customWidth="1"/>
    <col min="776" max="776" width="8.25" style="46" customWidth="1"/>
    <col min="777" max="1024" width="9" style="46"/>
    <col min="1025" max="1025" width="14" style="46" customWidth="1"/>
    <col min="1026" max="1026" width="14.625" style="46" customWidth="1"/>
    <col min="1027" max="1027" width="13.25" style="46" customWidth="1"/>
    <col min="1028" max="1028" width="11.25" style="46" customWidth="1"/>
    <col min="1029" max="1029" width="13.5" style="46" customWidth="1"/>
    <col min="1030" max="1030" width="9" style="46" hidden="1" customWidth="1"/>
    <col min="1031" max="1031" width="18.375" style="46" customWidth="1"/>
    <col min="1032" max="1032" width="8.25" style="46" customWidth="1"/>
    <col min="1033" max="1280" width="9" style="46"/>
    <col min="1281" max="1281" width="14" style="46" customWidth="1"/>
    <col min="1282" max="1282" width="14.625" style="46" customWidth="1"/>
    <col min="1283" max="1283" width="13.25" style="46" customWidth="1"/>
    <col min="1284" max="1284" width="11.25" style="46" customWidth="1"/>
    <col min="1285" max="1285" width="13.5" style="46" customWidth="1"/>
    <col min="1286" max="1286" width="9" style="46" hidden="1" customWidth="1"/>
    <col min="1287" max="1287" width="18.375" style="46" customWidth="1"/>
    <col min="1288" max="1288" width="8.25" style="46" customWidth="1"/>
    <col min="1289" max="1536" width="9" style="46"/>
    <col min="1537" max="1537" width="14" style="46" customWidth="1"/>
    <col min="1538" max="1538" width="14.625" style="46" customWidth="1"/>
    <col min="1539" max="1539" width="13.25" style="46" customWidth="1"/>
    <col min="1540" max="1540" width="11.25" style="46" customWidth="1"/>
    <col min="1541" max="1541" width="13.5" style="46" customWidth="1"/>
    <col min="1542" max="1542" width="9" style="46" hidden="1" customWidth="1"/>
    <col min="1543" max="1543" width="18.375" style="46" customWidth="1"/>
    <col min="1544" max="1544" width="8.25" style="46" customWidth="1"/>
    <col min="1545" max="1792" width="9" style="46"/>
    <col min="1793" max="1793" width="14" style="46" customWidth="1"/>
    <col min="1794" max="1794" width="14.625" style="46" customWidth="1"/>
    <col min="1795" max="1795" width="13.25" style="46" customWidth="1"/>
    <col min="1796" max="1796" width="11.25" style="46" customWidth="1"/>
    <col min="1797" max="1797" width="13.5" style="46" customWidth="1"/>
    <col min="1798" max="1798" width="9" style="46" hidden="1" customWidth="1"/>
    <col min="1799" max="1799" width="18.375" style="46" customWidth="1"/>
    <col min="1800" max="1800" width="8.25" style="46" customWidth="1"/>
    <col min="1801" max="2048" width="9" style="46"/>
    <col min="2049" max="2049" width="14" style="46" customWidth="1"/>
    <col min="2050" max="2050" width="14.625" style="46" customWidth="1"/>
    <col min="2051" max="2051" width="13.25" style="46" customWidth="1"/>
    <col min="2052" max="2052" width="11.25" style="46" customWidth="1"/>
    <col min="2053" max="2053" width="13.5" style="46" customWidth="1"/>
    <col min="2054" max="2054" width="9" style="46" hidden="1" customWidth="1"/>
    <col min="2055" max="2055" width="18.375" style="46" customWidth="1"/>
    <col min="2056" max="2056" width="8.25" style="46" customWidth="1"/>
    <col min="2057" max="2304" width="9" style="46"/>
    <col min="2305" max="2305" width="14" style="46" customWidth="1"/>
    <col min="2306" max="2306" width="14.625" style="46" customWidth="1"/>
    <col min="2307" max="2307" width="13.25" style="46" customWidth="1"/>
    <col min="2308" max="2308" width="11.25" style="46" customWidth="1"/>
    <col min="2309" max="2309" width="13.5" style="46" customWidth="1"/>
    <col min="2310" max="2310" width="9" style="46" hidden="1" customWidth="1"/>
    <col min="2311" max="2311" width="18.375" style="46" customWidth="1"/>
    <col min="2312" max="2312" width="8.25" style="46" customWidth="1"/>
    <col min="2313" max="2560" width="9" style="46"/>
    <col min="2561" max="2561" width="14" style="46" customWidth="1"/>
    <col min="2562" max="2562" width="14.625" style="46" customWidth="1"/>
    <col min="2563" max="2563" width="13.25" style="46" customWidth="1"/>
    <col min="2564" max="2564" width="11.25" style="46" customWidth="1"/>
    <col min="2565" max="2565" width="13.5" style="46" customWidth="1"/>
    <col min="2566" max="2566" width="9" style="46" hidden="1" customWidth="1"/>
    <col min="2567" max="2567" width="18.375" style="46" customWidth="1"/>
    <col min="2568" max="2568" width="8.25" style="46" customWidth="1"/>
    <col min="2569" max="2816" width="9" style="46"/>
    <col min="2817" max="2817" width="14" style="46" customWidth="1"/>
    <col min="2818" max="2818" width="14.625" style="46" customWidth="1"/>
    <col min="2819" max="2819" width="13.25" style="46" customWidth="1"/>
    <col min="2820" max="2820" width="11.25" style="46" customWidth="1"/>
    <col min="2821" max="2821" width="13.5" style="46" customWidth="1"/>
    <col min="2822" max="2822" width="9" style="46" hidden="1" customWidth="1"/>
    <col min="2823" max="2823" width="18.375" style="46" customWidth="1"/>
    <col min="2824" max="2824" width="8.25" style="46" customWidth="1"/>
    <col min="2825" max="3072" width="9" style="46"/>
    <col min="3073" max="3073" width="14" style="46" customWidth="1"/>
    <col min="3074" max="3074" width="14.625" style="46" customWidth="1"/>
    <col min="3075" max="3075" width="13.25" style="46" customWidth="1"/>
    <col min="3076" max="3076" width="11.25" style="46" customWidth="1"/>
    <col min="3077" max="3077" width="13.5" style="46" customWidth="1"/>
    <col min="3078" max="3078" width="9" style="46" hidden="1" customWidth="1"/>
    <col min="3079" max="3079" width="18.375" style="46" customWidth="1"/>
    <col min="3080" max="3080" width="8.25" style="46" customWidth="1"/>
    <col min="3081" max="3328" width="9" style="46"/>
    <col min="3329" max="3329" width="14" style="46" customWidth="1"/>
    <col min="3330" max="3330" width="14.625" style="46" customWidth="1"/>
    <col min="3331" max="3331" width="13.25" style="46" customWidth="1"/>
    <col min="3332" max="3332" width="11.25" style="46" customWidth="1"/>
    <col min="3333" max="3333" width="13.5" style="46" customWidth="1"/>
    <col min="3334" max="3334" width="9" style="46" hidden="1" customWidth="1"/>
    <col min="3335" max="3335" width="18.375" style="46" customWidth="1"/>
    <col min="3336" max="3336" width="8.25" style="46" customWidth="1"/>
    <col min="3337" max="3584" width="9" style="46"/>
    <col min="3585" max="3585" width="14" style="46" customWidth="1"/>
    <col min="3586" max="3586" width="14.625" style="46" customWidth="1"/>
    <col min="3587" max="3587" width="13.25" style="46" customWidth="1"/>
    <col min="3588" max="3588" width="11.25" style="46" customWidth="1"/>
    <col min="3589" max="3589" width="13.5" style="46" customWidth="1"/>
    <col min="3590" max="3590" width="9" style="46" hidden="1" customWidth="1"/>
    <col min="3591" max="3591" width="18.375" style="46" customWidth="1"/>
    <col min="3592" max="3592" width="8.25" style="46" customWidth="1"/>
    <col min="3593" max="3840" width="9" style="46"/>
    <col min="3841" max="3841" width="14" style="46" customWidth="1"/>
    <col min="3842" max="3842" width="14.625" style="46" customWidth="1"/>
    <col min="3843" max="3843" width="13.25" style="46" customWidth="1"/>
    <col min="3844" max="3844" width="11.25" style="46" customWidth="1"/>
    <col min="3845" max="3845" width="13.5" style="46" customWidth="1"/>
    <col min="3846" max="3846" width="9" style="46" hidden="1" customWidth="1"/>
    <col min="3847" max="3847" width="18.375" style="46" customWidth="1"/>
    <col min="3848" max="3848" width="8.25" style="46" customWidth="1"/>
    <col min="3849" max="4096" width="9" style="46"/>
    <col min="4097" max="4097" width="14" style="46" customWidth="1"/>
    <col min="4098" max="4098" width="14.625" style="46" customWidth="1"/>
    <col min="4099" max="4099" width="13.25" style="46" customWidth="1"/>
    <col min="4100" max="4100" width="11.25" style="46" customWidth="1"/>
    <col min="4101" max="4101" width="13.5" style="46" customWidth="1"/>
    <col min="4102" max="4102" width="9" style="46" hidden="1" customWidth="1"/>
    <col min="4103" max="4103" width="18.375" style="46" customWidth="1"/>
    <col min="4104" max="4104" width="8.25" style="46" customWidth="1"/>
    <col min="4105" max="4352" width="9" style="46"/>
    <col min="4353" max="4353" width="14" style="46" customWidth="1"/>
    <col min="4354" max="4354" width="14.625" style="46" customWidth="1"/>
    <col min="4355" max="4355" width="13.25" style="46" customWidth="1"/>
    <col min="4356" max="4356" width="11.25" style="46" customWidth="1"/>
    <col min="4357" max="4357" width="13.5" style="46" customWidth="1"/>
    <col min="4358" max="4358" width="9" style="46" hidden="1" customWidth="1"/>
    <col min="4359" max="4359" width="18.375" style="46" customWidth="1"/>
    <col min="4360" max="4360" width="8.25" style="46" customWidth="1"/>
    <col min="4361" max="4608" width="9" style="46"/>
    <col min="4609" max="4609" width="14" style="46" customWidth="1"/>
    <col min="4610" max="4610" width="14.625" style="46" customWidth="1"/>
    <col min="4611" max="4611" width="13.25" style="46" customWidth="1"/>
    <col min="4612" max="4612" width="11.25" style="46" customWidth="1"/>
    <col min="4613" max="4613" width="13.5" style="46" customWidth="1"/>
    <col min="4614" max="4614" width="9" style="46" hidden="1" customWidth="1"/>
    <col min="4615" max="4615" width="18.375" style="46" customWidth="1"/>
    <col min="4616" max="4616" width="8.25" style="46" customWidth="1"/>
    <col min="4617" max="4864" width="9" style="46"/>
    <col min="4865" max="4865" width="14" style="46" customWidth="1"/>
    <col min="4866" max="4866" width="14.625" style="46" customWidth="1"/>
    <col min="4867" max="4867" width="13.25" style="46" customWidth="1"/>
    <col min="4868" max="4868" width="11.25" style="46" customWidth="1"/>
    <col min="4869" max="4869" width="13.5" style="46" customWidth="1"/>
    <col min="4870" max="4870" width="9" style="46" hidden="1" customWidth="1"/>
    <col min="4871" max="4871" width="18.375" style="46" customWidth="1"/>
    <col min="4872" max="4872" width="8.25" style="46" customWidth="1"/>
    <col min="4873" max="5120" width="9" style="46"/>
    <col min="5121" max="5121" width="14" style="46" customWidth="1"/>
    <col min="5122" max="5122" width="14.625" style="46" customWidth="1"/>
    <col min="5123" max="5123" width="13.25" style="46" customWidth="1"/>
    <col min="5124" max="5124" width="11.25" style="46" customWidth="1"/>
    <col min="5125" max="5125" width="13.5" style="46" customWidth="1"/>
    <col min="5126" max="5126" width="9" style="46" hidden="1" customWidth="1"/>
    <col min="5127" max="5127" width="18.375" style="46" customWidth="1"/>
    <col min="5128" max="5128" width="8.25" style="46" customWidth="1"/>
    <col min="5129" max="5376" width="9" style="46"/>
    <col min="5377" max="5377" width="14" style="46" customWidth="1"/>
    <col min="5378" max="5378" width="14.625" style="46" customWidth="1"/>
    <col min="5379" max="5379" width="13.25" style="46" customWidth="1"/>
    <col min="5380" max="5380" width="11.25" style="46" customWidth="1"/>
    <col min="5381" max="5381" width="13.5" style="46" customWidth="1"/>
    <col min="5382" max="5382" width="9" style="46" hidden="1" customWidth="1"/>
    <col min="5383" max="5383" width="18.375" style="46" customWidth="1"/>
    <col min="5384" max="5384" width="8.25" style="46" customWidth="1"/>
    <col min="5385" max="5632" width="9" style="46"/>
    <col min="5633" max="5633" width="14" style="46" customWidth="1"/>
    <col min="5634" max="5634" width="14.625" style="46" customWidth="1"/>
    <col min="5635" max="5635" width="13.25" style="46" customWidth="1"/>
    <col min="5636" max="5636" width="11.25" style="46" customWidth="1"/>
    <col min="5637" max="5637" width="13.5" style="46" customWidth="1"/>
    <col min="5638" max="5638" width="9" style="46" hidden="1" customWidth="1"/>
    <col min="5639" max="5639" width="18.375" style="46" customWidth="1"/>
    <col min="5640" max="5640" width="8.25" style="46" customWidth="1"/>
    <col min="5641" max="5888" width="9" style="46"/>
    <col min="5889" max="5889" width="14" style="46" customWidth="1"/>
    <col min="5890" max="5890" width="14.625" style="46" customWidth="1"/>
    <col min="5891" max="5891" width="13.25" style="46" customWidth="1"/>
    <col min="5892" max="5892" width="11.25" style="46" customWidth="1"/>
    <col min="5893" max="5893" width="13.5" style="46" customWidth="1"/>
    <col min="5894" max="5894" width="9" style="46" hidden="1" customWidth="1"/>
    <col min="5895" max="5895" width="18.375" style="46" customWidth="1"/>
    <col min="5896" max="5896" width="8.25" style="46" customWidth="1"/>
    <col min="5897" max="6144" width="9" style="46"/>
    <col min="6145" max="6145" width="14" style="46" customWidth="1"/>
    <col min="6146" max="6146" width="14.625" style="46" customWidth="1"/>
    <col min="6147" max="6147" width="13.25" style="46" customWidth="1"/>
    <col min="6148" max="6148" width="11.25" style="46" customWidth="1"/>
    <col min="6149" max="6149" width="13.5" style="46" customWidth="1"/>
    <col min="6150" max="6150" width="9" style="46" hidden="1" customWidth="1"/>
    <col min="6151" max="6151" width="18.375" style="46" customWidth="1"/>
    <col min="6152" max="6152" width="8.25" style="46" customWidth="1"/>
    <col min="6153" max="6400" width="9" style="46"/>
    <col min="6401" max="6401" width="14" style="46" customWidth="1"/>
    <col min="6402" max="6402" width="14.625" style="46" customWidth="1"/>
    <col min="6403" max="6403" width="13.25" style="46" customWidth="1"/>
    <col min="6404" max="6404" width="11.25" style="46" customWidth="1"/>
    <col min="6405" max="6405" width="13.5" style="46" customWidth="1"/>
    <col min="6406" max="6406" width="9" style="46" hidden="1" customWidth="1"/>
    <col min="6407" max="6407" width="18.375" style="46" customWidth="1"/>
    <col min="6408" max="6408" width="8.25" style="46" customWidth="1"/>
    <col min="6409" max="6656" width="9" style="46"/>
    <col min="6657" max="6657" width="14" style="46" customWidth="1"/>
    <col min="6658" max="6658" width="14.625" style="46" customWidth="1"/>
    <col min="6659" max="6659" width="13.25" style="46" customWidth="1"/>
    <col min="6660" max="6660" width="11.25" style="46" customWidth="1"/>
    <col min="6661" max="6661" width="13.5" style="46" customWidth="1"/>
    <col min="6662" max="6662" width="9" style="46" hidden="1" customWidth="1"/>
    <col min="6663" max="6663" width="18.375" style="46" customWidth="1"/>
    <col min="6664" max="6664" width="8.25" style="46" customWidth="1"/>
    <col min="6665" max="6912" width="9" style="46"/>
    <col min="6913" max="6913" width="14" style="46" customWidth="1"/>
    <col min="6914" max="6914" width="14.625" style="46" customWidth="1"/>
    <col min="6915" max="6915" width="13.25" style="46" customWidth="1"/>
    <col min="6916" max="6916" width="11.25" style="46" customWidth="1"/>
    <col min="6917" max="6917" width="13.5" style="46" customWidth="1"/>
    <col min="6918" max="6918" width="9" style="46" hidden="1" customWidth="1"/>
    <col min="6919" max="6919" width="18.375" style="46" customWidth="1"/>
    <col min="6920" max="6920" width="8.25" style="46" customWidth="1"/>
    <col min="6921" max="7168" width="9" style="46"/>
    <col min="7169" max="7169" width="14" style="46" customWidth="1"/>
    <col min="7170" max="7170" width="14.625" style="46" customWidth="1"/>
    <col min="7171" max="7171" width="13.25" style="46" customWidth="1"/>
    <col min="7172" max="7172" width="11.25" style="46" customWidth="1"/>
    <col min="7173" max="7173" width="13.5" style="46" customWidth="1"/>
    <col min="7174" max="7174" width="9" style="46" hidden="1" customWidth="1"/>
    <col min="7175" max="7175" width="18.375" style="46" customWidth="1"/>
    <col min="7176" max="7176" width="8.25" style="46" customWidth="1"/>
    <col min="7177" max="7424" width="9" style="46"/>
    <col min="7425" max="7425" width="14" style="46" customWidth="1"/>
    <col min="7426" max="7426" width="14.625" style="46" customWidth="1"/>
    <col min="7427" max="7427" width="13.25" style="46" customWidth="1"/>
    <col min="7428" max="7428" width="11.25" style="46" customWidth="1"/>
    <col min="7429" max="7429" width="13.5" style="46" customWidth="1"/>
    <col min="7430" max="7430" width="9" style="46" hidden="1" customWidth="1"/>
    <col min="7431" max="7431" width="18.375" style="46" customWidth="1"/>
    <col min="7432" max="7432" width="8.25" style="46" customWidth="1"/>
    <col min="7433" max="7680" width="9" style="46"/>
    <col min="7681" max="7681" width="14" style="46" customWidth="1"/>
    <col min="7682" max="7682" width="14.625" style="46" customWidth="1"/>
    <col min="7683" max="7683" width="13.25" style="46" customWidth="1"/>
    <col min="7684" max="7684" width="11.25" style="46" customWidth="1"/>
    <col min="7685" max="7685" width="13.5" style="46" customWidth="1"/>
    <col min="7686" max="7686" width="9" style="46" hidden="1" customWidth="1"/>
    <col min="7687" max="7687" width="18.375" style="46" customWidth="1"/>
    <col min="7688" max="7688" width="8.25" style="46" customWidth="1"/>
    <col min="7689" max="7936" width="9" style="46"/>
    <col min="7937" max="7937" width="14" style="46" customWidth="1"/>
    <col min="7938" max="7938" width="14.625" style="46" customWidth="1"/>
    <col min="7939" max="7939" width="13.25" style="46" customWidth="1"/>
    <col min="7940" max="7940" width="11.25" style="46" customWidth="1"/>
    <col min="7941" max="7941" width="13.5" style="46" customWidth="1"/>
    <col min="7942" max="7942" width="9" style="46" hidden="1" customWidth="1"/>
    <col min="7943" max="7943" width="18.375" style="46" customWidth="1"/>
    <col min="7944" max="7944" width="8.25" style="46" customWidth="1"/>
    <col min="7945" max="8192" width="9" style="46"/>
    <col min="8193" max="8193" width="14" style="46" customWidth="1"/>
    <col min="8194" max="8194" width="14.625" style="46" customWidth="1"/>
    <col min="8195" max="8195" width="13.25" style="46" customWidth="1"/>
    <col min="8196" max="8196" width="11.25" style="46" customWidth="1"/>
    <col min="8197" max="8197" width="13.5" style="46" customWidth="1"/>
    <col min="8198" max="8198" width="9" style="46" hidden="1" customWidth="1"/>
    <col min="8199" max="8199" width="18.375" style="46" customWidth="1"/>
    <col min="8200" max="8200" width="8.25" style="46" customWidth="1"/>
    <col min="8201" max="8448" width="9" style="46"/>
    <col min="8449" max="8449" width="14" style="46" customWidth="1"/>
    <col min="8450" max="8450" width="14.625" style="46" customWidth="1"/>
    <col min="8451" max="8451" width="13.25" style="46" customWidth="1"/>
    <col min="8452" max="8452" width="11.25" style="46" customWidth="1"/>
    <col min="8453" max="8453" width="13.5" style="46" customWidth="1"/>
    <col min="8454" max="8454" width="9" style="46" hidden="1" customWidth="1"/>
    <col min="8455" max="8455" width="18.375" style="46" customWidth="1"/>
    <col min="8456" max="8456" width="8.25" style="46" customWidth="1"/>
    <col min="8457" max="8704" width="9" style="46"/>
    <col min="8705" max="8705" width="14" style="46" customWidth="1"/>
    <col min="8706" max="8706" width="14.625" style="46" customWidth="1"/>
    <col min="8707" max="8707" width="13.25" style="46" customWidth="1"/>
    <col min="8708" max="8708" width="11.25" style="46" customWidth="1"/>
    <col min="8709" max="8709" width="13.5" style="46" customWidth="1"/>
    <col min="8710" max="8710" width="9" style="46" hidden="1" customWidth="1"/>
    <col min="8711" max="8711" width="18.375" style="46" customWidth="1"/>
    <col min="8712" max="8712" width="8.25" style="46" customWidth="1"/>
    <col min="8713" max="8960" width="9" style="46"/>
    <col min="8961" max="8961" width="14" style="46" customWidth="1"/>
    <col min="8962" max="8962" width="14.625" style="46" customWidth="1"/>
    <col min="8963" max="8963" width="13.25" style="46" customWidth="1"/>
    <col min="8964" max="8964" width="11.25" style="46" customWidth="1"/>
    <col min="8965" max="8965" width="13.5" style="46" customWidth="1"/>
    <col min="8966" max="8966" width="9" style="46" hidden="1" customWidth="1"/>
    <col min="8967" max="8967" width="18.375" style="46" customWidth="1"/>
    <col min="8968" max="8968" width="8.25" style="46" customWidth="1"/>
    <col min="8969" max="9216" width="9" style="46"/>
    <col min="9217" max="9217" width="14" style="46" customWidth="1"/>
    <col min="9218" max="9218" width="14.625" style="46" customWidth="1"/>
    <col min="9219" max="9219" width="13.25" style="46" customWidth="1"/>
    <col min="9220" max="9220" width="11.25" style="46" customWidth="1"/>
    <col min="9221" max="9221" width="13.5" style="46" customWidth="1"/>
    <col min="9222" max="9222" width="9" style="46" hidden="1" customWidth="1"/>
    <col min="9223" max="9223" width="18.375" style="46" customWidth="1"/>
    <col min="9224" max="9224" width="8.25" style="46" customWidth="1"/>
    <col min="9225" max="9472" width="9" style="46"/>
    <col min="9473" max="9473" width="14" style="46" customWidth="1"/>
    <col min="9474" max="9474" width="14.625" style="46" customWidth="1"/>
    <col min="9475" max="9475" width="13.25" style="46" customWidth="1"/>
    <col min="9476" max="9476" width="11.25" style="46" customWidth="1"/>
    <col min="9477" max="9477" width="13.5" style="46" customWidth="1"/>
    <col min="9478" max="9478" width="9" style="46" hidden="1" customWidth="1"/>
    <col min="9479" max="9479" width="18.375" style="46" customWidth="1"/>
    <col min="9480" max="9480" width="8.25" style="46" customWidth="1"/>
    <col min="9481" max="9728" width="9" style="46"/>
    <col min="9729" max="9729" width="14" style="46" customWidth="1"/>
    <col min="9730" max="9730" width="14.625" style="46" customWidth="1"/>
    <col min="9731" max="9731" width="13.25" style="46" customWidth="1"/>
    <col min="9732" max="9732" width="11.25" style="46" customWidth="1"/>
    <col min="9733" max="9733" width="13.5" style="46" customWidth="1"/>
    <col min="9734" max="9734" width="9" style="46" hidden="1" customWidth="1"/>
    <col min="9735" max="9735" width="18.375" style="46" customWidth="1"/>
    <col min="9736" max="9736" width="8.25" style="46" customWidth="1"/>
    <col min="9737" max="9984" width="9" style="46"/>
    <col min="9985" max="9985" width="14" style="46" customWidth="1"/>
    <col min="9986" max="9986" width="14.625" style="46" customWidth="1"/>
    <col min="9987" max="9987" width="13.25" style="46" customWidth="1"/>
    <col min="9988" max="9988" width="11.25" style="46" customWidth="1"/>
    <col min="9989" max="9989" width="13.5" style="46" customWidth="1"/>
    <col min="9990" max="9990" width="9" style="46" hidden="1" customWidth="1"/>
    <col min="9991" max="9991" width="18.375" style="46" customWidth="1"/>
    <col min="9992" max="9992" width="8.25" style="46" customWidth="1"/>
    <col min="9993" max="10240" width="9" style="46"/>
    <col min="10241" max="10241" width="14" style="46" customWidth="1"/>
    <col min="10242" max="10242" width="14.625" style="46" customWidth="1"/>
    <col min="10243" max="10243" width="13.25" style="46" customWidth="1"/>
    <col min="10244" max="10244" width="11.25" style="46" customWidth="1"/>
    <col min="10245" max="10245" width="13.5" style="46" customWidth="1"/>
    <col min="10246" max="10246" width="9" style="46" hidden="1" customWidth="1"/>
    <col min="10247" max="10247" width="18.375" style="46" customWidth="1"/>
    <col min="10248" max="10248" width="8.25" style="46" customWidth="1"/>
    <col min="10249" max="10496" width="9" style="46"/>
    <col min="10497" max="10497" width="14" style="46" customWidth="1"/>
    <col min="10498" max="10498" width="14.625" style="46" customWidth="1"/>
    <col min="10499" max="10499" width="13.25" style="46" customWidth="1"/>
    <col min="10500" max="10500" width="11.25" style="46" customWidth="1"/>
    <col min="10501" max="10501" width="13.5" style="46" customWidth="1"/>
    <col min="10502" max="10502" width="9" style="46" hidden="1" customWidth="1"/>
    <col min="10503" max="10503" width="18.375" style="46" customWidth="1"/>
    <col min="10504" max="10504" width="8.25" style="46" customWidth="1"/>
    <col min="10505" max="10752" width="9" style="46"/>
    <col min="10753" max="10753" width="14" style="46" customWidth="1"/>
    <col min="10754" max="10754" width="14.625" style="46" customWidth="1"/>
    <col min="10755" max="10755" width="13.25" style="46" customWidth="1"/>
    <col min="10756" max="10756" width="11.25" style="46" customWidth="1"/>
    <col min="10757" max="10757" width="13.5" style="46" customWidth="1"/>
    <col min="10758" max="10758" width="9" style="46" hidden="1" customWidth="1"/>
    <col min="10759" max="10759" width="18.375" style="46" customWidth="1"/>
    <col min="10760" max="10760" width="8.25" style="46" customWidth="1"/>
    <col min="10761" max="11008" width="9" style="46"/>
    <col min="11009" max="11009" width="14" style="46" customWidth="1"/>
    <col min="11010" max="11010" width="14.625" style="46" customWidth="1"/>
    <col min="11011" max="11011" width="13.25" style="46" customWidth="1"/>
    <col min="11012" max="11012" width="11.25" style="46" customWidth="1"/>
    <col min="11013" max="11013" width="13.5" style="46" customWidth="1"/>
    <col min="11014" max="11014" width="9" style="46" hidden="1" customWidth="1"/>
    <col min="11015" max="11015" width="18.375" style="46" customWidth="1"/>
    <col min="11016" max="11016" width="8.25" style="46" customWidth="1"/>
    <col min="11017" max="11264" width="9" style="46"/>
    <col min="11265" max="11265" width="14" style="46" customWidth="1"/>
    <col min="11266" max="11266" width="14.625" style="46" customWidth="1"/>
    <col min="11267" max="11267" width="13.25" style="46" customWidth="1"/>
    <col min="11268" max="11268" width="11.25" style="46" customWidth="1"/>
    <col min="11269" max="11269" width="13.5" style="46" customWidth="1"/>
    <col min="11270" max="11270" width="9" style="46" hidden="1" customWidth="1"/>
    <col min="11271" max="11271" width="18.375" style="46" customWidth="1"/>
    <col min="11272" max="11272" width="8.25" style="46" customWidth="1"/>
    <col min="11273" max="11520" width="9" style="46"/>
    <col min="11521" max="11521" width="14" style="46" customWidth="1"/>
    <col min="11522" max="11522" width="14.625" style="46" customWidth="1"/>
    <col min="11523" max="11523" width="13.25" style="46" customWidth="1"/>
    <col min="11524" max="11524" width="11.25" style="46" customWidth="1"/>
    <col min="11525" max="11525" width="13.5" style="46" customWidth="1"/>
    <col min="11526" max="11526" width="9" style="46" hidden="1" customWidth="1"/>
    <col min="11527" max="11527" width="18.375" style="46" customWidth="1"/>
    <col min="11528" max="11528" width="8.25" style="46" customWidth="1"/>
    <col min="11529" max="11776" width="9" style="46"/>
    <col min="11777" max="11777" width="14" style="46" customWidth="1"/>
    <col min="11778" max="11778" width="14.625" style="46" customWidth="1"/>
    <col min="11779" max="11779" width="13.25" style="46" customWidth="1"/>
    <col min="11780" max="11780" width="11.25" style="46" customWidth="1"/>
    <col min="11781" max="11781" width="13.5" style="46" customWidth="1"/>
    <col min="11782" max="11782" width="9" style="46" hidden="1" customWidth="1"/>
    <col min="11783" max="11783" width="18.375" style="46" customWidth="1"/>
    <col min="11784" max="11784" width="8.25" style="46" customWidth="1"/>
    <col min="11785" max="12032" width="9" style="46"/>
    <col min="12033" max="12033" width="14" style="46" customWidth="1"/>
    <col min="12034" max="12034" width="14.625" style="46" customWidth="1"/>
    <col min="12035" max="12035" width="13.25" style="46" customWidth="1"/>
    <col min="12036" max="12036" width="11.25" style="46" customWidth="1"/>
    <col min="12037" max="12037" width="13.5" style="46" customWidth="1"/>
    <col min="12038" max="12038" width="9" style="46" hidden="1" customWidth="1"/>
    <col min="12039" max="12039" width="18.375" style="46" customWidth="1"/>
    <col min="12040" max="12040" width="8.25" style="46" customWidth="1"/>
    <col min="12041" max="12288" width="9" style="46"/>
    <col min="12289" max="12289" width="14" style="46" customWidth="1"/>
    <col min="12290" max="12290" width="14.625" style="46" customWidth="1"/>
    <col min="12291" max="12291" width="13.25" style="46" customWidth="1"/>
    <col min="12292" max="12292" width="11.25" style="46" customWidth="1"/>
    <col min="12293" max="12293" width="13.5" style="46" customWidth="1"/>
    <col min="12294" max="12294" width="9" style="46" hidden="1" customWidth="1"/>
    <col min="12295" max="12295" width="18.375" style="46" customWidth="1"/>
    <col min="12296" max="12296" width="8.25" style="46" customWidth="1"/>
    <col min="12297" max="12544" width="9" style="46"/>
    <col min="12545" max="12545" width="14" style="46" customWidth="1"/>
    <col min="12546" max="12546" width="14.625" style="46" customWidth="1"/>
    <col min="12547" max="12547" width="13.25" style="46" customWidth="1"/>
    <col min="12548" max="12548" width="11.25" style="46" customWidth="1"/>
    <col min="12549" max="12549" width="13.5" style="46" customWidth="1"/>
    <col min="12550" max="12550" width="9" style="46" hidden="1" customWidth="1"/>
    <col min="12551" max="12551" width="18.375" style="46" customWidth="1"/>
    <col min="12552" max="12552" width="8.25" style="46" customWidth="1"/>
    <col min="12553" max="12800" width="9" style="46"/>
    <col min="12801" max="12801" width="14" style="46" customWidth="1"/>
    <col min="12802" max="12802" width="14.625" style="46" customWidth="1"/>
    <col min="12803" max="12803" width="13.25" style="46" customWidth="1"/>
    <col min="12804" max="12804" width="11.25" style="46" customWidth="1"/>
    <col min="12805" max="12805" width="13.5" style="46" customWidth="1"/>
    <col min="12806" max="12806" width="9" style="46" hidden="1" customWidth="1"/>
    <col min="12807" max="12807" width="18.375" style="46" customWidth="1"/>
    <col min="12808" max="12808" width="8.25" style="46" customWidth="1"/>
    <col min="12809" max="13056" width="9" style="46"/>
    <col min="13057" max="13057" width="14" style="46" customWidth="1"/>
    <col min="13058" max="13058" width="14.625" style="46" customWidth="1"/>
    <col min="13059" max="13059" width="13.25" style="46" customWidth="1"/>
    <col min="13060" max="13060" width="11.25" style="46" customWidth="1"/>
    <col min="13061" max="13061" width="13.5" style="46" customWidth="1"/>
    <col min="13062" max="13062" width="9" style="46" hidden="1" customWidth="1"/>
    <col min="13063" max="13063" width="18.375" style="46" customWidth="1"/>
    <col min="13064" max="13064" width="8.25" style="46" customWidth="1"/>
    <col min="13065" max="13312" width="9" style="46"/>
    <col min="13313" max="13313" width="14" style="46" customWidth="1"/>
    <col min="13314" max="13314" width="14.625" style="46" customWidth="1"/>
    <col min="13315" max="13315" width="13.25" style="46" customWidth="1"/>
    <col min="13316" max="13316" width="11.25" style="46" customWidth="1"/>
    <col min="13317" max="13317" width="13.5" style="46" customWidth="1"/>
    <col min="13318" max="13318" width="9" style="46" hidden="1" customWidth="1"/>
    <col min="13319" max="13319" width="18.375" style="46" customWidth="1"/>
    <col min="13320" max="13320" width="8.25" style="46" customWidth="1"/>
    <col min="13321" max="13568" width="9" style="46"/>
    <col min="13569" max="13569" width="14" style="46" customWidth="1"/>
    <col min="13570" max="13570" width="14.625" style="46" customWidth="1"/>
    <col min="13571" max="13571" width="13.25" style="46" customWidth="1"/>
    <col min="13572" max="13572" width="11.25" style="46" customWidth="1"/>
    <col min="13573" max="13573" width="13.5" style="46" customWidth="1"/>
    <col min="13574" max="13574" width="9" style="46" hidden="1" customWidth="1"/>
    <col min="13575" max="13575" width="18.375" style="46" customWidth="1"/>
    <col min="13576" max="13576" width="8.25" style="46" customWidth="1"/>
    <col min="13577" max="13824" width="9" style="46"/>
    <col min="13825" max="13825" width="14" style="46" customWidth="1"/>
    <col min="13826" max="13826" width="14.625" style="46" customWidth="1"/>
    <col min="13827" max="13827" width="13.25" style="46" customWidth="1"/>
    <col min="13828" max="13828" width="11.25" style="46" customWidth="1"/>
    <col min="13829" max="13829" width="13.5" style="46" customWidth="1"/>
    <col min="13830" max="13830" width="9" style="46" hidden="1" customWidth="1"/>
    <col min="13831" max="13831" width="18.375" style="46" customWidth="1"/>
    <col min="13832" max="13832" width="8.25" style="46" customWidth="1"/>
    <col min="13833" max="14080" width="9" style="46"/>
    <col min="14081" max="14081" width="14" style="46" customWidth="1"/>
    <col min="14082" max="14082" width="14.625" style="46" customWidth="1"/>
    <col min="14083" max="14083" width="13.25" style="46" customWidth="1"/>
    <col min="14084" max="14084" width="11.25" style="46" customWidth="1"/>
    <col min="14085" max="14085" width="13.5" style="46" customWidth="1"/>
    <col min="14086" max="14086" width="9" style="46" hidden="1" customWidth="1"/>
    <col min="14087" max="14087" width="18.375" style="46" customWidth="1"/>
    <col min="14088" max="14088" width="8.25" style="46" customWidth="1"/>
    <col min="14089" max="14336" width="9" style="46"/>
    <col min="14337" max="14337" width="14" style="46" customWidth="1"/>
    <col min="14338" max="14338" width="14.625" style="46" customWidth="1"/>
    <col min="14339" max="14339" width="13.25" style="46" customWidth="1"/>
    <col min="14340" max="14340" width="11.25" style="46" customWidth="1"/>
    <col min="14341" max="14341" width="13.5" style="46" customWidth="1"/>
    <col min="14342" max="14342" width="9" style="46" hidden="1" customWidth="1"/>
    <col min="14343" max="14343" width="18.375" style="46" customWidth="1"/>
    <col min="14344" max="14344" width="8.25" style="46" customWidth="1"/>
    <col min="14345" max="14592" width="9" style="46"/>
    <col min="14593" max="14593" width="14" style="46" customWidth="1"/>
    <col min="14594" max="14594" width="14.625" style="46" customWidth="1"/>
    <col min="14595" max="14595" width="13.25" style="46" customWidth="1"/>
    <col min="14596" max="14596" width="11.25" style="46" customWidth="1"/>
    <col min="14597" max="14597" width="13.5" style="46" customWidth="1"/>
    <col min="14598" max="14598" width="9" style="46" hidden="1" customWidth="1"/>
    <col min="14599" max="14599" width="18.375" style="46" customWidth="1"/>
    <col min="14600" max="14600" width="8.25" style="46" customWidth="1"/>
    <col min="14601" max="14848" width="9" style="46"/>
    <col min="14849" max="14849" width="14" style="46" customWidth="1"/>
    <col min="14850" max="14850" width="14.625" style="46" customWidth="1"/>
    <col min="14851" max="14851" width="13.25" style="46" customWidth="1"/>
    <col min="14852" max="14852" width="11.25" style="46" customWidth="1"/>
    <col min="14853" max="14853" width="13.5" style="46" customWidth="1"/>
    <col min="14854" max="14854" width="9" style="46" hidden="1" customWidth="1"/>
    <col min="14855" max="14855" width="18.375" style="46" customWidth="1"/>
    <col min="14856" max="14856" width="8.25" style="46" customWidth="1"/>
    <col min="14857" max="15104" width="9" style="46"/>
    <col min="15105" max="15105" width="14" style="46" customWidth="1"/>
    <col min="15106" max="15106" width="14.625" style="46" customWidth="1"/>
    <col min="15107" max="15107" width="13.25" style="46" customWidth="1"/>
    <col min="15108" max="15108" width="11.25" style="46" customWidth="1"/>
    <col min="15109" max="15109" width="13.5" style="46" customWidth="1"/>
    <col min="15110" max="15110" width="9" style="46" hidden="1" customWidth="1"/>
    <col min="15111" max="15111" width="18.375" style="46" customWidth="1"/>
    <col min="15112" max="15112" width="8.25" style="46" customWidth="1"/>
    <col min="15113" max="15360" width="9" style="46"/>
    <col min="15361" max="15361" width="14" style="46" customWidth="1"/>
    <col min="15362" max="15362" width="14.625" style="46" customWidth="1"/>
    <col min="15363" max="15363" width="13.25" style="46" customWidth="1"/>
    <col min="15364" max="15364" width="11.25" style="46" customWidth="1"/>
    <col min="15365" max="15365" width="13.5" style="46" customWidth="1"/>
    <col min="15366" max="15366" width="9" style="46" hidden="1" customWidth="1"/>
    <col min="15367" max="15367" width="18.375" style="46" customWidth="1"/>
    <col min="15368" max="15368" width="8.25" style="46" customWidth="1"/>
    <col min="15369" max="15616" width="9" style="46"/>
    <col min="15617" max="15617" width="14" style="46" customWidth="1"/>
    <col min="15618" max="15618" width="14.625" style="46" customWidth="1"/>
    <col min="15619" max="15619" width="13.25" style="46" customWidth="1"/>
    <col min="15620" max="15620" width="11.25" style="46" customWidth="1"/>
    <col min="15621" max="15621" width="13.5" style="46" customWidth="1"/>
    <col min="15622" max="15622" width="9" style="46" hidden="1" customWidth="1"/>
    <col min="15623" max="15623" width="18.375" style="46" customWidth="1"/>
    <col min="15624" max="15624" width="8.25" style="46" customWidth="1"/>
    <col min="15625" max="15872" width="9" style="46"/>
    <col min="15873" max="15873" width="14" style="46" customWidth="1"/>
    <col min="15874" max="15874" width="14.625" style="46" customWidth="1"/>
    <col min="15875" max="15875" width="13.25" style="46" customWidth="1"/>
    <col min="15876" max="15876" width="11.25" style="46" customWidth="1"/>
    <col min="15877" max="15877" width="13.5" style="46" customWidth="1"/>
    <col min="15878" max="15878" width="9" style="46" hidden="1" customWidth="1"/>
    <col min="15879" max="15879" width="18.375" style="46" customWidth="1"/>
    <col min="15880" max="15880" width="8.25" style="46" customWidth="1"/>
    <col min="15881" max="16128" width="9" style="46"/>
    <col min="16129" max="16129" width="14" style="46" customWidth="1"/>
    <col min="16130" max="16130" width="14.625" style="46" customWidth="1"/>
    <col min="16131" max="16131" width="13.25" style="46" customWidth="1"/>
    <col min="16132" max="16132" width="11.25" style="46" customWidth="1"/>
    <col min="16133" max="16133" width="13.5" style="46" customWidth="1"/>
    <col min="16134" max="16134" width="9" style="46" hidden="1" customWidth="1"/>
    <col min="16135" max="16135" width="18.375" style="46" customWidth="1"/>
    <col min="16136" max="16136" width="8.25" style="46" customWidth="1"/>
    <col min="16137" max="16384" width="9" style="46"/>
  </cols>
  <sheetData>
    <row r="1" spans="1:9" ht="18" customHeight="1">
      <c r="A1" s="111" t="s">
        <v>46</v>
      </c>
      <c r="B1" s="111"/>
      <c r="C1" s="111"/>
      <c r="D1" s="111"/>
      <c r="E1" s="111"/>
      <c r="F1" s="111"/>
      <c r="G1" s="111"/>
      <c r="H1" s="47"/>
    </row>
    <row r="2" spans="1:9" ht="18" customHeight="1">
      <c r="A2" s="113" t="s">
        <v>203</v>
      </c>
      <c r="B2" s="113"/>
      <c r="C2" s="113"/>
      <c r="D2" s="113"/>
      <c r="E2" s="113"/>
      <c r="F2" s="113"/>
      <c r="G2" s="113"/>
      <c r="H2" s="47"/>
    </row>
    <row r="3" spans="1:9" ht="18" customHeight="1">
      <c r="A3" s="109" t="s">
        <v>48</v>
      </c>
      <c r="B3" s="109" t="s">
        <v>49</v>
      </c>
      <c r="C3" s="109" t="s">
        <v>50</v>
      </c>
      <c r="D3" s="109"/>
      <c r="E3" s="109"/>
      <c r="F3" s="34"/>
      <c r="G3" s="34" t="s">
        <v>51</v>
      </c>
      <c r="H3" s="47"/>
    </row>
    <row r="4" spans="1:9" ht="18" customHeight="1">
      <c r="A4" s="109"/>
      <c r="B4" s="109"/>
      <c r="C4" s="108" t="s">
        <v>52</v>
      </c>
      <c r="D4" s="108" t="s">
        <v>53</v>
      </c>
      <c r="E4" s="107" t="s">
        <v>54</v>
      </c>
      <c r="F4" s="35"/>
      <c r="G4" s="34">
        <v>0.308809</v>
      </c>
      <c r="H4" s="48"/>
    </row>
    <row r="5" spans="1:9" ht="18" customHeight="1">
      <c r="A5" s="109"/>
      <c r="B5" s="109"/>
      <c r="C5" s="108"/>
      <c r="D5" s="108"/>
      <c r="E5" s="107"/>
      <c r="F5" s="35"/>
      <c r="G5" s="34" t="s">
        <v>55</v>
      </c>
      <c r="H5" s="49"/>
    </row>
    <row r="6" spans="1:9" ht="18" customHeight="1">
      <c r="A6" s="34" t="s">
        <v>43</v>
      </c>
      <c r="B6" s="34"/>
      <c r="C6" s="36"/>
      <c r="D6" s="36"/>
      <c r="E6" s="34"/>
      <c r="F6" s="34"/>
      <c r="G6" s="34"/>
      <c r="H6" s="50"/>
      <c r="I6" s="51">
        <f>B36+B73+B110+B147+B184-B183-B182-B181-B180-B179-B178</f>
        <v>12077.22</v>
      </c>
    </row>
    <row r="7" spans="1:9" ht="18" customHeight="1">
      <c r="A7" s="37">
        <v>101</v>
      </c>
      <c r="B7" s="37">
        <v>89.6</v>
      </c>
      <c r="C7" s="38">
        <v>68.459999999999994</v>
      </c>
      <c r="D7" s="38">
        <v>4.32</v>
      </c>
      <c r="E7" s="37">
        <v>21.14</v>
      </c>
      <c r="F7" s="34"/>
      <c r="G7" s="34"/>
      <c r="H7" s="50"/>
    </row>
    <row r="8" spans="1:9" ht="18" customHeight="1">
      <c r="A8" s="37">
        <v>102</v>
      </c>
      <c r="B8" s="37">
        <v>83.72</v>
      </c>
      <c r="C8" s="38">
        <v>63.97</v>
      </c>
      <c r="D8" s="38">
        <v>4.1100000000000003</v>
      </c>
      <c r="E8" s="37">
        <v>19.75</v>
      </c>
      <c r="F8" s="34"/>
      <c r="G8" s="34"/>
      <c r="H8" s="50"/>
    </row>
    <row r="9" spans="1:9" ht="18" customHeight="1">
      <c r="A9" s="37">
        <v>103</v>
      </c>
      <c r="B9" s="37">
        <v>83.72</v>
      </c>
      <c r="C9" s="38">
        <v>63.97</v>
      </c>
      <c r="D9" s="38">
        <v>4.1100000000000003</v>
      </c>
      <c r="E9" s="37">
        <v>19.75</v>
      </c>
      <c r="F9" s="34"/>
      <c r="G9" s="34"/>
      <c r="H9" s="50"/>
    </row>
    <row r="10" spans="1:9" ht="18" customHeight="1">
      <c r="A10" s="37">
        <v>104</v>
      </c>
      <c r="B10" s="37">
        <v>88.87</v>
      </c>
      <c r="C10" s="38">
        <v>67.900000000000006</v>
      </c>
      <c r="D10" s="38">
        <v>4.1100000000000003</v>
      </c>
      <c r="E10" s="37">
        <v>20.97</v>
      </c>
      <c r="F10" s="34"/>
      <c r="G10" s="34"/>
      <c r="H10" s="50"/>
    </row>
    <row r="11" spans="1:9" ht="18" customHeight="1">
      <c r="A11" s="37">
        <v>201</v>
      </c>
      <c r="B11" s="37">
        <v>89.6</v>
      </c>
      <c r="C11" s="38">
        <v>68.459999999999994</v>
      </c>
      <c r="D11" s="38">
        <v>4.32</v>
      </c>
      <c r="E11" s="37">
        <v>21.14</v>
      </c>
      <c r="F11" s="34"/>
      <c r="G11" s="34"/>
      <c r="H11" s="50"/>
    </row>
    <row r="12" spans="1:9" ht="18" customHeight="1">
      <c r="A12" s="37">
        <v>202</v>
      </c>
      <c r="B12" s="37">
        <v>83.72</v>
      </c>
      <c r="C12" s="38">
        <v>63.97</v>
      </c>
      <c r="D12" s="37">
        <v>4.1100000000000003</v>
      </c>
      <c r="E12" s="37">
        <v>19.75</v>
      </c>
      <c r="F12" s="34"/>
      <c r="G12" s="34"/>
      <c r="H12" s="50"/>
    </row>
    <row r="13" spans="1:9" ht="18" customHeight="1">
      <c r="A13" s="37">
        <v>203</v>
      </c>
      <c r="B13" s="37">
        <v>83.72</v>
      </c>
      <c r="C13" s="38">
        <v>63.97</v>
      </c>
      <c r="D13" s="38">
        <v>4.1100000000000003</v>
      </c>
      <c r="E13" s="37">
        <v>19.75</v>
      </c>
      <c r="F13" s="34"/>
      <c r="G13" s="34"/>
      <c r="H13" s="50"/>
    </row>
    <row r="14" spans="1:9" ht="18" customHeight="1">
      <c r="A14" s="37">
        <v>204</v>
      </c>
      <c r="B14" s="37">
        <v>88.87</v>
      </c>
      <c r="C14" s="38">
        <v>67.900000000000006</v>
      </c>
      <c r="D14" s="38">
        <v>4.1100000000000003</v>
      </c>
      <c r="E14" s="37">
        <v>20.97</v>
      </c>
      <c r="F14" s="34"/>
      <c r="G14" s="34"/>
      <c r="H14" s="50"/>
    </row>
    <row r="15" spans="1:9" ht="18" customHeight="1">
      <c r="A15" s="37">
        <v>301</v>
      </c>
      <c r="B15" s="37">
        <v>89.68</v>
      </c>
      <c r="C15" s="38">
        <v>68.52</v>
      </c>
      <c r="D15" s="38">
        <v>4.32</v>
      </c>
      <c r="E15" s="37">
        <v>21.16</v>
      </c>
      <c r="F15" s="34"/>
      <c r="G15" s="34"/>
      <c r="H15" s="50"/>
    </row>
    <row r="16" spans="1:9" ht="18" customHeight="1">
      <c r="A16" s="37">
        <v>302</v>
      </c>
      <c r="B16" s="37">
        <v>83.72</v>
      </c>
      <c r="C16" s="38">
        <v>63.97</v>
      </c>
      <c r="D16" s="38">
        <v>4.1100000000000003</v>
      </c>
      <c r="E16" s="37">
        <v>19.75</v>
      </c>
      <c r="F16" s="34"/>
      <c r="G16" s="34"/>
      <c r="H16" s="50"/>
    </row>
    <row r="17" spans="1:8" ht="18" customHeight="1">
      <c r="A17" s="37">
        <v>303</v>
      </c>
      <c r="B17" s="37">
        <v>83.72</v>
      </c>
      <c r="C17" s="38">
        <v>63.97</v>
      </c>
      <c r="D17" s="38">
        <v>4.1100000000000003</v>
      </c>
      <c r="E17" s="37">
        <v>19.75</v>
      </c>
      <c r="F17" s="34"/>
      <c r="G17" s="34"/>
      <c r="H17" s="50"/>
    </row>
    <row r="18" spans="1:8" ht="18" customHeight="1">
      <c r="A18" s="37">
        <v>304</v>
      </c>
      <c r="B18" s="37">
        <v>88.93</v>
      </c>
      <c r="C18" s="38">
        <v>67.95</v>
      </c>
      <c r="D18" s="37">
        <v>4.1100000000000003</v>
      </c>
      <c r="E18" s="37">
        <v>20.98</v>
      </c>
      <c r="F18" s="34"/>
      <c r="G18" s="34"/>
      <c r="H18" s="50"/>
    </row>
    <row r="19" spans="1:8" ht="18" customHeight="1">
      <c r="A19" s="37">
        <v>401</v>
      </c>
      <c r="B19" s="37">
        <v>89.68</v>
      </c>
      <c r="C19" s="38">
        <v>68.52</v>
      </c>
      <c r="D19" s="37">
        <v>4.32</v>
      </c>
      <c r="E19" s="37">
        <v>21.16</v>
      </c>
      <c r="F19" s="34"/>
      <c r="G19" s="34"/>
      <c r="H19" s="50"/>
    </row>
    <row r="20" spans="1:8" ht="18" customHeight="1">
      <c r="A20" s="37">
        <v>402</v>
      </c>
      <c r="B20" s="37">
        <v>83.72</v>
      </c>
      <c r="C20" s="38">
        <v>63.97</v>
      </c>
      <c r="D20" s="38">
        <v>4.1100000000000003</v>
      </c>
      <c r="E20" s="37">
        <v>19.75</v>
      </c>
      <c r="F20" s="34"/>
      <c r="G20" s="34"/>
      <c r="H20" s="50"/>
    </row>
    <row r="21" spans="1:8" ht="18" customHeight="1">
      <c r="A21" s="37">
        <v>403</v>
      </c>
      <c r="B21" s="37">
        <v>83.72</v>
      </c>
      <c r="C21" s="38">
        <v>63.97</v>
      </c>
      <c r="D21" s="38">
        <v>4.1100000000000003</v>
      </c>
      <c r="E21" s="37">
        <v>19.75</v>
      </c>
      <c r="F21" s="34"/>
      <c r="G21" s="34"/>
      <c r="H21" s="50"/>
    </row>
    <row r="22" spans="1:8" ht="18" customHeight="1">
      <c r="A22" s="37">
        <v>404</v>
      </c>
      <c r="B22" s="37">
        <v>88.93</v>
      </c>
      <c r="C22" s="38">
        <v>67.95</v>
      </c>
      <c r="D22" s="38">
        <v>4.1100000000000003</v>
      </c>
      <c r="E22" s="37">
        <v>20.98</v>
      </c>
      <c r="F22" s="34"/>
      <c r="G22" s="34"/>
      <c r="H22" s="50"/>
    </row>
    <row r="23" spans="1:8" ht="18" customHeight="1">
      <c r="A23" s="37">
        <v>501</v>
      </c>
      <c r="B23" s="37">
        <v>89.68</v>
      </c>
      <c r="C23" s="38">
        <v>68.52</v>
      </c>
      <c r="D23" s="38">
        <v>4.32</v>
      </c>
      <c r="E23" s="37">
        <v>21.16</v>
      </c>
      <c r="F23" s="34"/>
      <c r="G23" s="34"/>
      <c r="H23" s="50"/>
    </row>
    <row r="24" spans="1:8" ht="18" customHeight="1">
      <c r="A24" s="37">
        <v>502</v>
      </c>
      <c r="B24" s="37">
        <v>83.72</v>
      </c>
      <c r="C24" s="38">
        <v>63.97</v>
      </c>
      <c r="D24" s="38">
        <v>4.1100000000000003</v>
      </c>
      <c r="E24" s="37">
        <v>19.75</v>
      </c>
      <c r="F24" s="34"/>
      <c r="G24" s="34"/>
      <c r="H24" s="50"/>
    </row>
    <row r="25" spans="1:8" ht="18" customHeight="1">
      <c r="A25" s="37">
        <v>503</v>
      </c>
      <c r="B25" s="37">
        <v>83.72</v>
      </c>
      <c r="C25" s="38">
        <v>63.97</v>
      </c>
      <c r="D25" s="38">
        <v>4.1100000000000003</v>
      </c>
      <c r="E25" s="37">
        <v>19.75</v>
      </c>
      <c r="F25" s="34"/>
      <c r="G25" s="34"/>
      <c r="H25" s="50"/>
    </row>
    <row r="26" spans="1:8" ht="18" customHeight="1">
      <c r="A26" s="37">
        <v>504</v>
      </c>
      <c r="B26" s="37">
        <v>88.93</v>
      </c>
      <c r="C26" s="38">
        <v>67.95</v>
      </c>
      <c r="D26" s="38">
        <v>4.1100000000000003</v>
      </c>
      <c r="E26" s="37">
        <v>20.98</v>
      </c>
      <c r="F26" s="34"/>
      <c r="G26" s="34"/>
      <c r="H26" s="50"/>
    </row>
    <row r="27" spans="1:8" ht="18" customHeight="1">
      <c r="A27" s="37">
        <v>601</v>
      </c>
      <c r="B27" s="37">
        <v>89.68</v>
      </c>
      <c r="C27" s="38">
        <v>68.52</v>
      </c>
      <c r="D27" s="38">
        <v>4.32</v>
      </c>
      <c r="E27" s="37">
        <v>21.16</v>
      </c>
      <c r="F27" s="34"/>
      <c r="G27" s="34"/>
      <c r="H27" s="50"/>
    </row>
    <row r="28" spans="1:8" ht="18" customHeight="1">
      <c r="A28" s="37">
        <v>602</v>
      </c>
      <c r="B28" s="37">
        <v>83.72</v>
      </c>
      <c r="C28" s="38">
        <v>63.97</v>
      </c>
      <c r="D28" s="38">
        <v>4.1100000000000003</v>
      </c>
      <c r="E28" s="37">
        <v>19.75</v>
      </c>
      <c r="F28" s="34"/>
      <c r="G28" s="34"/>
      <c r="H28" s="50"/>
    </row>
    <row r="29" spans="1:8" ht="18" customHeight="1">
      <c r="A29" s="37">
        <v>603</v>
      </c>
      <c r="B29" s="37">
        <v>83.72</v>
      </c>
      <c r="C29" s="38">
        <v>63.97</v>
      </c>
      <c r="D29" s="38">
        <v>4.1100000000000003</v>
      </c>
      <c r="E29" s="37">
        <v>19.75</v>
      </c>
      <c r="F29" s="34"/>
      <c r="G29" s="34"/>
      <c r="H29" s="50"/>
    </row>
    <row r="30" spans="1:8" ht="18" customHeight="1">
      <c r="A30" s="37">
        <v>604</v>
      </c>
      <c r="B30" s="37">
        <v>88.93</v>
      </c>
      <c r="C30" s="38">
        <v>67.95</v>
      </c>
      <c r="D30" s="38">
        <v>4.1100000000000003</v>
      </c>
      <c r="E30" s="37">
        <v>20.98</v>
      </c>
      <c r="F30" s="34"/>
      <c r="G30" s="34"/>
      <c r="H30" s="50"/>
    </row>
    <row r="31" spans="1:8" ht="18" customHeight="1">
      <c r="A31" s="37">
        <v>701</v>
      </c>
      <c r="B31" s="37">
        <v>89.68</v>
      </c>
      <c r="C31" s="38">
        <v>68.52</v>
      </c>
      <c r="D31" s="38">
        <v>4.32</v>
      </c>
      <c r="E31" s="37">
        <v>21.16</v>
      </c>
      <c r="F31" s="34"/>
      <c r="G31" s="34"/>
      <c r="H31" s="50"/>
    </row>
    <row r="32" spans="1:8" ht="18" customHeight="1">
      <c r="A32" s="37">
        <v>702</v>
      </c>
      <c r="B32" s="37">
        <v>83.72</v>
      </c>
      <c r="C32" s="38">
        <v>63.97</v>
      </c>
      <c r="D32" s="38">
        <v>4.1100000000000003</v>
      </c>
      <c r="E32" s="37">
        <v>19.75</v>
      </c>
      <c r="F32" s="34"/>
      <c r="G32" s="34"/>
      <c r="H32" s="50"/>
    </row>
    <row r="33" spans="1:9" ht="18" customHeight="1">
      <c r="A33" s="37">
        <v>703</v>
      </c>
      <c r="B33" s="37">
        <v>83.72</v>
      </c>
      <c r="C33" s="38">
        <v>63.97</v>
      </c>
      <c r="D33" s="38">
        <v>4.1100000000000003</v>
      </c>
      <c r="E33" s="37">
        <v>19.75</v>
      </c>
      <c r="F33" s="34"/>
      <c r="G33" s="34"/>
      <c r="H33" s="50"/>
    </row>
    <row r="34" spans="1:9" ht="18" customHeight="1">
      <c r="A34" s="37">
        <v>704</v>
      </c>
      <c r="B34" s="37">
        <v>88.93</v>
      </c>
      <c r="C34" s="38">
        <v>67.95</v>
      </c>
      <c r="D34" s="38">
        <v>4.1100000000000003</v>
      </c>
      <c r="E34" s="37">
        <v>20.98</v>
      </c>
      <c r="F34" s="34"/>
      <c r="G34" s="34"/>
      <c r="H34" s="50"/>
    </row>
    <row r="35" spans="1:9" ht="18" customHeight="1">
      <c r="A35" s="37">
        <v>801</v>
      </c>
      <c r="B35" s="37">
        <v>89.68</v>
      </c>
      <c r="C35" s="38">
        <v>68.52</v>
      </c>
      <c r="D35" s="38">
        <v>4.32</v>
      </c>
      <c r="E35" s="37">
        <v>21.16</v>
      </c>
      <c r="F35" s="34"/>
      <c r="G35" s="34"/>
      <c r="H35" s="50"/>
    </row>
    <row r="36" spans="1:9" ht="18" customHeight="1">
      <c r="A36" s="34" t="s">
        <v>58</v>
      </c>
      <c r="B36" s="34">
        <v>2511.75</v>
      </c>
      <c r="C36" s="34">
        <v>1919.17</v>
      </c>
      <c r="D36" s="34">
        <v>120.87</v>
      </c>
      <c r="E36" s="34">
        <v>592.58000000000004</v>
      </c>
      <c r="F36" s="34"/>
      <c r="G36" s="34"/>
      <c r="H36" s="50"/>
      <c r="I36" s="52">
        <f>B36</f>
        <v>2511.75</v>
      </c>
    </row>
    <row r="37" spans="1:9" ht="18" customHeight="1">
      <c r="A37" s="39" t="s">
        <v>60</v>
      </c>
      <c r="B37" s="34">
        <v>12104.78</v>
      </c>
      <c r="C37" s="36">
        <v>9248.9599999999991</v>
      </c>
      <c r="D37" s="36">
        <v>582.66</v>
      </c>
      <c r="E37" s="34">
        <v>2855.82</v>
      </c>
      <c r="F37" s="34"/>
      <c r="G37" s="34"/>
      <c r="H37" s="50"/>
    </row>
    <row r="38" spans="1:9" ht="18" customHeight="1">
      <c r="A38" s="111" t="s">
        <v>46</v>
      </c>
      <c r="B38" s="111"/>
      <c r="C38" s="111"/>
      <c r="D38" s="111"/>
      <c r="E38" s="111"/>
      <c r="F38" s="111"/>
      <c r="G38" s="111"/>
      <c r="H38" s="47"/>
    </row>
    <row r="39" spans="1:9" ht="18" customHeight="1">
      <c r="A39" s="113" t="s">
        <v>203</v>
      </c>
      <c r="B39" s="113"/>
      <c r="C39" s="113"/>
      <c r="D39" s="113"/>
      <c r="E39" s="113"/>
      <c r="F39" s="113"/>
      <c r="G39" s="113"/>
      <c r="H39" s="47"/>
    </row>
    <row r="40" spans="1:9" ht="18" customHeight="1">
      <c r="A40" s="109" t="s">
        <v>48</v>
      </c>
      <c r="B40" s="109" t="s">
        <v>49</v>
      </c>
      <c r="C40" s="109" t="s">
        <v>50</v>
      </c>
      <c r="D40" s="109"/>
      <c r="E40" s="109"/>
      <c r="F40" s="34"/>
      <c r="G40" s="34" t="s">
        <v>51</v>
      </c>
      <c r="H40" s="47"/>
    </row>
    <row r="41" spans="1:9" ht="18" customHeight="1">
      <c r="A41" s="109"/>
      <c r="B41" s="109"/>
      <c r="C41" s="108" t="s">
        <v>52</v>
      </c>
      <c r="D41" s="108" t="s">
        <v>53</v>
      </c>
      <c r="E41" s="107" t="s">
        <v>54</v>
      </c>
      <c r="F41" s="35"/>
      <c r="G41" s="34">
        <v>0.308809</v>
      </c>
      <c r="H41" s="48"/>
    </row>
    <row r="42" spans="1:9" ht="18" customHeight="1">
      <c r="A42" s="109"/>
      <c r="B42" s="109"/>
      <c r="C42" s="108"/>
      <c r="D42" s="108"/>
      <c r="E42" s="107"/>
      <c r="F42" s="35"/>
      <c r="G42" s="34" t="s">
        <v>55</v>
      </c>
      <c r="H42" s="49"/>
    </row>
    <row r="43" spans="1:9" ht="18" customHeight="1">
      <c r="A43" s="37">
        <v>802</v>
      </c>
      <c r="B43" s="37">
        <v>83.72</v>
      </c>
      <c r="C43" s="38">
        <v>63.97</v>
      </c>
      <c r="D43" s="38">
        <v>4.1100000000000003</v>
      </c>
      <c r="E43" s="37">
        <v>19.75</v>
      </c>
      <c r="F43" s="34"/>
      <c r="G43" s="34"/>
      <c r="H43" s="50"/>
      <c r="I43" s="46">
        <f>SUM(B43:B61)</f>
        <v>1640.5700000000006</v>
      </c>
    </row>
    <row r="44" spans="1:9" ht="18" customHeight="1">
      <c r="A44" s="37">
        <v>803</v>
      </c>
      <c r="B44" s="37">
        <v>83.72</v>
      </c>
      <c r="C44" s="38">
        <v>63.97</v>
      </c>
      <c r="D44" s="38">
        <v>4.1100000000000003</v>
      </c>
      <c r="E44" s="37">
        <v>19.75</v>
      </c>
      <c r="F44" s="34"/>
      <c r="G44" s="34"/>
      <c r="H44" s="50"/>
      <c r="I44" s="52">
        <f>I43+I36</f>
        <v>4152.3200000000006</v>
      </c>
    </row>
    <row r="45" spans="1:9" ht="18" customHeight="1">
      <c r="A45" s="37">
        <v>804</v>
      </c>
      <c r="B45" s="37">
        <v>88.93</v>
      </c>
      <c r="C45" s="38">
        <v>67.95</v>
      </c>
      <c r="D45" s="38">
        <v>4.1100000000000003</v>
      </c>
      <c r="E45" s="37">
        <v>20.98</v>
      </c>
      <c r="F45" s="34"/>
      <c r="G45" s="34"/>
      <c r="H45" s="50"/>
    </row>
    <row r="46" spans="1:9" ht="18" customHeight="1">
      <c r="A46" s="37">
        <v>901</v>
      </c>
      <c r="B46" s="37">
        <v>89.68</v>
      </c>
      <c r="C46" s="38">
        <v>68.52</v>
      </c>
      <c r="D46" s="38">
        <v>4.32</v>
      </c>
      <c r="E46" s="37">
        <v>21.16</v>
      </c>
      <c r="F46" s="34"/>
      <c r="G46" s="34"/>
      <c r="H46" s="50"/>
    </row>
    <row r="47" spans="1:9" ht="18" customHeight="1">
      <c r="A47" s="37">
        <v>902</v>
      </c>
      <c r="B47" s="37">
        <v>83.72</v>
      </c>
      <c r="C47" s="38">
        <v>63.97</v>
      </c>
      <c r="D47" s="38">
        <v>4.1100000000000003</v>
      </c>
      <c r="E47" s="37">
        <v>19.75</v>
      </c>
      <c r="F47" s="34"/>
      <c r="G47" s="34"/>
      <c r="H47" s="50"/>
    </row>
    <row r="48" spans="1:9" ht="18" customHeight="1">
      <c r="A48" s="37">
        <v>903</v>
      </c>
      <c r="B48" s="37">
        <v>83.72</v>
      </c>
      <c r="C48" s="38">
        <v>63.97</v>
      </c>
      <c r="D48" s="38">
        <v>4.1100000000000003</v>
      </c>
      <c r="E48" s="37">
        <v>19.75</v>
      </c>
      <c r="F48" s="34"/>
      <c r="G48" s="34"/>
      <c r="H48" s="50"/>
    </row>
    <row r="49" spans="1:8" ht="18" customHeight="1">
      <c r="A49" s="37">
        <v>904</v>
      </c>
      <c r="B49" s="37">
        <v>88.93</v>
      </c>
      <c r="C49" s="38">
        <v>67.95</v>
      </c>
      <c r="D49" s="37">
        <v>4.1100000000000003</v>
      </c>
      <c r="E49" s="37">
        <v>20.98</v>
      </c>
      <c r="F49" s="34"/>
      <c r="G49" s="34"/>
      <c r="H49" s="50"/>
    </row>
    <row r="50" spans="1:8" ht="18" customHeight="1">
      <c r="A50" s="37">
        <v>1001</v>
      </c>
      <c r="B50" s="37">
        <v>89.68</v>
      </c>
      <c r="C50" s="38">
        <v>68.52</v>
      </c>
      <c r="D50" s="38">
        <v>4.32</v>
      </c>
      <c r="E50" s="37">
        <v>21.16</v>
      </c>
      <c r="F50" s="34"/>
      <c r="G50" s="34"/>
      <c r="H50" s="50"/>
    </row>
    <row r="51" spans="1:8" ht="18" customHeight="1">
      <c r="A51" s="37">
        <v>1002</v>
      </c>
      <c r="B51" s="37">
        <v>83.72</v>
      </c>
      <c r="C51" s="38">
        <v>63.97</v>
      </c>
      <c r="D51" s="38">
        <v>4.1100000000000003</v>
      </c>
      <c r="E51" s="37">
        <v>19.75</v>
      </c>
      <c r="F51" s="34"/>
      <c r="G51" s="34"/>
      <c r="H51" s="50"/>
    </row>
    <row r="52" spans="1:8" ht="18" customHeight="1">
      <c r="A52" s="37">
        <v>1003</v>
      </c>
      <c r="B52" s="37">
        <v>83.72</v>
      </c>
      <c r="C52" s="38">
        <v>63.97</v>
      </c>
      <c r="D52" s="38">
        <v>4.1100000000000003</v>
      </c>
      <c r="E52" s="37">
        <v>19.75</v>
      </c>
      <c r="F52" s="34"/>
      <c r="G52" s="34"/>
      <c r="H52" s="50"/>
    </row>
    <row r="53" spans="1:8" ht="18" customHeight="1">
      <c r="A53" s="37">
        <v>1004</v>
      </c>
      <c r="B53" s="37">
        <v>88.93</v>
      </c>
      <c r="C53" s="38">
        <v>67.95</v>
      </c>
      <c r="D53" s="38">
        <v>4.1100000000000003</v>
      </c>
      <c r="E53" s="37">
        <v>20.98</v>
      </c>
      <c r="F53" s="34"/>
      <c r="G53" s="34"/>
      <c r="H53" s="50"/>
    </row>
    <row r="54" spans="1:8" ht="18" customHeight="1">
      <c r="A54" s="37">
        <v>1101</v>
      </c>
      <c r="B54" s="37">
        <v>89.68</v>
      </c>
      <c r="C54" s="38">
        <v>68.52</v>
      </c>
      <c r="D54" s="38">
        <v>4.32</v>
      </c>
      <c r="E54" s="37">
        <v>21.16</v>
      </c>
      <c r="F54" s="34"/>
      <c r="G54" s="34"/>
      <c r="H54" s="50"/>
    </row>
    <row r="55" spans="1:8" ht="18" customHeight="1">
      <c r="A55" s="37">
        <v>1102</v>
      </c>
      <c r="B55" s="37">
        <v>83.72</v>
      </c>
      <c r="C55" s="38">
        <v>63.97</v>
      </c>
      <c r="D55" s="37">
        <v>4.1100000000000003</v>
      </c>
      <c r="E55" s="37">
        <v>19.75</v>
      </c>
      <c r="F55" s="34"/>
      <c r="G55" s="34"/>
      <c r="H55" s="50"/>
    </row>
    <row r="56" spans="1:8" ht="18" customHeight="1">
      <c r="A56" s="37">
        <v>1103</v>
      </c>
      <c r="B56" s="37">
        <v>83.72</v>
      </c>
      <c r="C56" s="38">
        <v>63.97</v>
      </c>
      <c r="D56" s="37">
        <v>4.1100000000000003</v>
      </c>
      <c r="E56" s="37">
        <v>19.75</v>
      </c>
      <c r="F56" s="34"/>
      <c r="G56" s="34"/>
      <c r="H56" s="50"/>
    </row>
    <row r="57" spans="1:8" ht="18" customHeight="1">
      <c r="A57" s="37">
        <v>1104</v>
      </c>
      <c r="B57" s="37">
        <v>88.93</v>
      </c>
      <c r="C57" s="38">
        <v>67.95</v>
      </c>
      <c r="D57" s="38">
        <v>4.1100000000000003</v>
      </c>
      <c r="E57" s="37">
        <v>20.98</v>
      </c>
      <c r="F57" s="34"/>
      <c r="G57" s="34"/>
      <c r="H57" s="50"/>
    </row>
    <row r="58" spans="1:8" ht="18" customHeight="1">
      <c r="A58" s="37">
        <v>1201</v>
      </c>
      <c r="B58" s="37">
        <v>89.68</v>
      </c>
      <c r="C58" s="38">
        <v>68.52</v>
      </c>
      <c r="D58" s="38">
        <v>4.32</v>
      </c>
      <c r="E58" s="37">
        <v>21.16</v>
      </c>
      <c r="F58" s="34"/>
      <c r="G58" s="34"/>
      <c r="H58" s="50"/>
    </row>
    <row r="59" spans="1:8" ht="18" customHeight="1">
      <c r="A59" s="37">
        <v>1202</v>
      </c>
      <c r="B59" s="37">
        <v>83.72</v>
      </c>
      <c r="C59" s="38">
        <v>63.97</v>
      </c>
      <c r="D59" s="38">
        <v>4.1100000000000003</v>
      </c>
      <c r="E59" s="37">
        <v>19.75</v>
      </c>
      <c r="F59" s="34"/>
      <c r="G59" s="34"/>
      <c r="H59" s="50"/>
    </row>
    <row r="60" spans="1:8" ht="18" customHeight="1">
      <c r="A60" s="37">
        <v>1203</v>
      </c>
      <c r="B60" s="37">
        <v>83.72</v>
      </c>
      <c r="C60" s="38">
        <v>63.97</v>
      </c>
      <c r="D60" s="38">
        <v>4.1100000000000003</v>
      </c>
      <c r="E60" s="37">
        <v>19.75</v>
      </c>
      <c r="F60" s="34"/>
      <c r="G60" s="34"/>
      <c r="H60" s="50"/>
    </row>
    <row r="61" spans="1:8" ht="18" customHeight="1">
      <c r="A61" s="37">
        <v>1204</v>
      </c>
      <c r="B61" s="37">
        <v>88.93</v>
      </c>
      <c r="C61" s="38">
        <v>67.95</v>
      </c>
      <c r="D61" s="38">
        <v>4.1100000000000003</v>
      </c>
      <c r="E61" s="37">
        <v>20.98</v>
      </c>
      <c r="F61" s="34"/>
      <c r="G61" s="34"/>
      <c r="H61" s="50"/>
    </row>
    <row r="62" spans="1:8" ht="18" customHeight="1">
      <c r="A62" s="34" t="s">
        <v>42</v>
      </c>
      <c r="B62" s="34"/>
      <c r="C62" s="36"/>
      <c r="D62" s="36"/>
      <c r="E62" s="34"/>
      <c r="F62" s="34"/>
      <c r="G62" s="34"/>
      <c r="H62" s="50"/>
    </row>
    <row r="63" spans="1:8" ht="18" customHeight="1">
      <c r="A63" s="37">
        <v>101</v>
      </c>
      <c r="B63" s="37">
        <v>88.87</v>
      </c>
      <c r="C63" s="38">
        <v>67.900000000000006</v>
      </c>
      <c r="D63" s="38">
        <v>4.1100000000000003</v>
      </c>
      <c r="E63" s="37">
        <v>20.97</v>
      </c>
      <c r="F63" s="34"/>
      <c r="G63" s="34"/>
      <c r="H63" s="50"/>
    </row>
    <row r="64" spans="1:8" ht="18" customHeight="1">
      <c r="A64" s="37">
        <v>102</v>
      </c>
      <c r="B64" s="37">
        <v>83.72</v>
      </c>
      <c r="C64" s="38">
        <v>63.97</v>
      </c>
      <c r="D64" s="38">
        <v>4.1100000000000003</v>
      </c>
      <c r="E64" s="37">
        <v>19.75</v>
      </c>
      <c r="F64" s="34"/>
      <c r="G64" s="34"/>
      <c r="H64" s="50"/>
    </row>
    <row r="65" spans="1:9" ht="18" customHeight="1">
      <c r="A65" s="37">
        <v>103</v>
      </c>
      <c r="B65" s="37">
        <v>83.72</v>
      </c>
      <c r="C65" s="38">
        <v>63.97</v>
      </c>
      <c r="D65" s="38">
        <v>4.1100000000000003</v>
      </c>
      <c r="E65" s="37">
        <v>19.75</v>
      </c>
      <c r="F65" s="34"/>
      <c r="G65" s="34"/>
      <c r="H65" s="50"/>
    </row>
    <row r="66" spans="1:9" ht="18" customHeight="1">
      <c r="A66" s="37">
        <v>104</v>
      </c>
      <c r="B66" s="37">
        <v>89.01</v>
      </c>
      <c r="C66" s="38">
        <v>68.010000000000005</v>
      </c>
      <c r="D66" s="38">
        <v>4.22</v>
      </c>
      <c r="E66" s="37">
        <v>21</v>
      </c>
      <c r="F66" s="34"/>
      <c r="G66" s="34"/>
      <c r="H66" s="50"/>
    </row>
    <row r="67" spans="1:9" ht="18" customHeight="1">
      <c r="A67" s="37">
        <v>201</v>
      </c>
      <c r="B67" s="37">
        <v>88.87</v>
      </c>
      <c r="C67" s="38">
        <v>67.900000000000006</v>
      </c>
      <c r="D67" s="38">
        <v>4.1100000000000003</v>
      </c>
      <c r="E67" s="37">
        <v>20.97</v>
      </c>
      <c r="F67" s="34"/>
      <c r="G67" s="34"/>
      <c r="H67" s="50"/>
    </row>
    <row r="68" spans="1:9" ht="18" customHeight="1">
      <c r="A68" s="37">
        <v>202</v>
      </c>
      <c r="B68" s="37">
        <v>83.72</v>
      </c>
      <c r="C68" s="38">
        <v>63.97</v>
      </c>
      <c r="D68" s="38">
        <v>4.1100000000000003</v>
      </c>
      <c r="E68" s="37">
        <v>19.75</v>
      </c>
      <c r="F68" s="34"/>
      <c r="G68" s="34"/>
      <c r="H68" s="50"/>
    </row>
    <row r="69" spans="1:9" ht="18" customHeight="1">
      <c r="A69" s="37">
        <v>203</v>
      </c>
      <c r="B69" s="37">
        <v>83.72</v>
      </c>
      <c r="C69" s="38">
        <v>63.97</v>
      </c>
      <c r="D69" s="38">
        <v>4.1100000000000003</v>
      </c>
      <c r="E69" s="37">
        <v>19.75</v>
      </c>
      <c r="F69" s="34"/>
      <c r="G69" s="34"/>
      <c r="H69" s="50"/>
    </row>
    <row r="70" spans="1:9" ht="18" customHeight="1">
      <c r="A70" s="37">
        <v>204</v>
      </c>
      <c r="B70" s="37">
        <v>89.01</v>
      </c>
      <c r="C70" s="38">
        <v>68.010000000000005</v>
      </c>
      <c r="D70" s="38">
        <v>4.22</v>
      </c>
      <c r="E70" s="37">
        <v>21</v>
      </c>
      <c r="F70" s="34"/>
      <c r="G70" s="34"/>
      <c r="H70" s="50"/>
    </row>
    <row r="71" spans="1:9" ht="18" customHeight="1">
      <c r="A71" s="37">
        <v>301</v>
      </c>
      <c r="B71" s="37">
        <v>88.93</v>
      </c>
      <c r="C71" s="38">
        <v>67.95</v>
      </c>
      <c r="D71" s="38">
        <v>4.1100000000000003</v>
      </c>
      <c r="E71" s="37">
        <v>20.98</v>
      </c>
      <c r="F71" s="34"/>
      <c r="G71" s="34"/>
      <c r="H71" s="50"/>
    </row>
    <row r="72" spans="1:9" ht="18" customHeight="1">
      <c r="A72" s="37">
        <v>302</v>
      </c>
      <c r="B72" s="37">
        <v>83.72</v>
      </c>
      <c r="C72" s="38">
        <v>63.97</v>
      </c>
      <c r="D72" s="38">
        <v>4.1100000000000003</v>
      </c>
      <c r="E72" s="37">
        <v>19.75</v>
      </c>
      <c r="F72" s="34"/>
      <c r="G72" s="34"/>
      <c r="H72" s="50"/>
      <c r="I72" s="46">
        <f>SUM(B63:B72)</f>
        <v>863.29</v>
      </c>
    </row>
    <row r="73" spans="1:9" ht="18" customHeight="1">
      <c r="A73" s="34" t="s">
        <v>58</v>
      </c>
      <c r="B73" s="34">
        <v>2503.86</v>
      </c>
      <c r="C73" s="34">
        <v>1913.15</v>
      </c>
      <c r="D73" s="34">
        <v>120.25</v>
      </c>
      <c r="E73" s="34">
        <v>590.71</v>
      </c>
      <c r="F73" s="34"/>
      <c r="G73" s="34"/>
      <c r="H73" s="50"/>
    </row>
    <row r="74" spans="1:9" ht="18" customHeight="1">
      <c r="A74" s="39" t="s">
        <v>60</v>
      </c>
      <c r="B74" s="34"/>
      <c r="C74" s="36"/>
      <c r="D74" s="36"/>
      <c r="E74" s="34"/>
      <c r="F74" s="34"/>
      <c r="G74" s="34"/>
      <c r="H74" s="50"/>
    </row>
    <row r="75" spans="1:9" ht="18" customHeight="1">
      <c r="A75" s="111" t="s">
        <v>46</v>
      </c>
      <c r="B75" s="111"/>
      <c r="C75" s="111"/>
      <c r="D75" s="111"/>
      <c r="E75" s="111"/>
      <c r="F75" s="111"/>
      <c r="G75" s="111"/>
      <c r="H75" s="47"/>
    </row>
    <row r="76" spans="1:9" ht="18" customHeight="1">
      <c r="A76" s="113" t="s">
        <v>203</v>
      </c>
      <c r="B76" s="113"/>
      <c r="C76" s="113"/>
      <c r="D76" s="113"/>
      <c r="E76" s="113"/>
      <c r="F76" s="113"/>
      <c r="G76" s="113"/>
      <c r="H76" s="47"/>
    </row>
    <row r="77" spans="1:9" ht="18" customHeight="1">
      <c r="A77" s="109" t="s">
        <v>48</v>
      </c>
      <c r="B77" s="109" t="s">
        <v>49</v>
      </c>
      <c r="C77" s="109" t="s">
        <v>50</v>
      </c>
      <c r="D77" s="109"/>
      <c r="E77" s="109"/>
      <c r="F77" s="34"/>
      <c r="G77" s="34" t="s">
        <v>51</v>
      </c>
      <c r="H77" s="47"/>
    </row>
    <row r="78" spans="1:9" ht="18" customHeight="1">
      <c r="A78" s="109"/>
      <c r="B78" s="109"/>
      <c r="C78" s="108" t="s">
        <v>52</v>
      </c>
      <c r="D78" s="108" t="s">
        <v>53</v>
      </c>
      <c r="E78" s="107" t="s">
        <v>54</v>
      </c>
      <c r="F78" s="35"/>
      <c r="G78" s="34">
        <v>0.308809</v>
      </c>
      <c r="H78" s="48"/>
    </row>
    <row r="79" spans="1:9" ht="18" customHeight="1">
      <c r="A79" s="109"/>
      <c r="B79" s="109"/>
      <c r="C79" s="108"/>
      <c r="D79" s="108"/>
      <c r="E79" s="107"/>
      <c r="F79" s="35"/>
      <c r="G79" s="34" t="s">
        <v>55</v>
      </c>
      <c r="H79" s="49"/>
    </row>
    <row r="80" spans="1:9" ht="18" customHeight="1">
      <c r="A80" s="37">
        <v>303</v>
      </c>
      <c r="B80" s="37">
        <v>83.72</v>
      </c>
      <c r="C80" s="38">
        <v>63.97</v>
      </c>
      <c r="D80" s="38">
        <v>4.1100000000000003</v>
      </c>
      <c r="E80" s="37">
        <v>19.75</v>
      </c>
      <c r="F80" s="34"/>
      <c r="G80" s="34"/>
      <c r="H80" s="50"/>
    </row>
    <row r="81" spans="1:8" ht="18" customHeight="1">
      <c r="A81" s="37">
        <v>304</v>
      </c>
      <c r="B81" s="37">
        <v>89.08</v>
      </c>
      <c r="C81" s="38">
        <v>68.06</v>
      </c>
      <c r="D81" s="38">
        <v>4.22</v>
      </c>
      <c r="E81" s="37">
        <v>21.02</v>
      </c>
      <c r="F81" s="34"/>
      <c r="G81" s="34"/>
      <c r="H81" s="50"/>
    </row>
    <row r="82" spans="1:8" ht="18" customHeight="1">
      <c r="A82" s="37">
        <v>401</v>
      </c>
      <c r="B82" s="37">
        <v>88.93</v>
      </c>
      <c r="C82" s="38">
        <v>67.95</v>
      </c>
      <c r="D82" s="38">
        <v>4.1100000000000003</v>
      </c>
      <c r="E82" s="37">
        <v>20.98</v>
      </c>
      <c r="F82" s="34"/>
      <c r="G82" s="34"/>
      <c r="H82" s="50"/>
    </row>
    <row r="83" spans="1:8" ht="18" customHeight="1">
      <c r="A83" s="37">
        <v>402</v>
      </c>
      <c r="B83" s="37">
        <v>83.72</v>
      </c>
      <c r="C83" s="38">
        <v>63.97</v>
      </c>
      <c r="D83" s="38">
        <v>4.1100000000000003</v>
      </c>
      <c r="E83" s="37">
        <v>19.75</v>
      </c>
      <c r="F83" s="34"/>
      <c r="G83" s="34"/>
      <c r="H83" s="50"/>
    </row>
    <row r="84" spans="1:8" ht="18" customHeight="1">
      <c r="A84" s="37">
        <v>403</v>
      </c>
      <c r="B84" s="37">
        <v>83.72</v>
      </c>
      <c r="C84" s="38">
        <v>63.97</v>
      </c>
      <c r="D84" s="38">
        <v>4.1100000000000003</v>
      </c>
      <c r="E84" s="37">
        <v>19.75</v>
      </c>
      <c r="F84" s="34"/>
      <c r="G84" s="34"/>
      <c r="H84" s="50"/>
    </row>
    <row r="85" spans="1:8" ht="18" customHeight="1">
      <c r="A85" s="37">
        <v>404</v>
      </c>
      <c r="B85" s="37">
        <v>89.08</v>
      </c>
      <c r="C85" s="38">
        <v>68.06</v>
      </c>
      <c r="D85" s="38">
        <v>4.22</v>
      </c>
      <c r="E85" s="37">
        <v>21.02</v>
      </c>
      <c r="F85" s="34"/>
      <c r="G85" s="34"/>
      <c r="H85" s="50"/>
    </row>
    <row r="86" spans="1:8" ht="18" customHeight="1">
      <c r="A86" s="37">
        <v>501</v>
      </c>
      <c r="B86" s="37">
        <v>88.93</v>
      </c>
      <c r="C86" s="38">
        <v>67.95</v>
      </c>
      <c r="D86" s="37">
        <v>4.1100000000000003</v>
      </c>
      <c r="E86" s="37">
        <v>20.98</v>
      </c>
      <c r="F86" s="34"/>
      <c r="G86" s="34"/>
      <c r="H86" s="50"/>
    </row>
    <row r="87" spans="1:8" ht="18" customHeight="1">
      <c r="A87" s="37">
        <v>502</v>
      </c>
      <c r="B87" s="37">
        <v>83.72</v>
      </c>
      <c r="C87" s="38">
        <v>63.97</v>
      </c>
      <c r="D87" s="38">
        <v>4.1100000000000003</v>
      </c>
      <c r="E87" s="37">
        <v>19.75</v>
      </c>
      <c r="F87" s="34"/>
      <c r="G87" s="34"/>
      <c r="H87" s="50"/>
    </row>
    <row r="88" spans="1:8" ht="18" customHeight="1">
      <c r="A88" s="37">
        <v>503</v>
      </c>
      <c r="B88" s="37">
        <v>83.72</v>
      </c>
      <c r="C88" s="38">
        <v>63.97</v>
      </c>
      <c r="D88" s="38">
        <v>4.1100000000000003</v>
      </c>
      <c r="E88" s="37">
        <v>19.75</v>
      </c>
      <c r="F88" s="34"/>
      <c r="G88" s="34"/>
      <c r="H88" s="50"/>
    </row>
    <row r="89" spans="1:8" ht="18" customHeight="1">
      <c r="A89" s="37">
        <v>504</v>
      </c>
      <c r="B89" s="37">
        <v>89.08</v>
      </c>
      <c r="C89" s="38">
        <v>68.06</v>
      </c>
      <c r="D89" s="38">
        <v>4.22</v>
      </c>
      <c r="E89" s="37">
        <v>21.02</v>
      </c>
      <c r="F89" s="34"/>
      <c r="G89" s="34"/>
      <c r="H89" s="50"/>
    </row>
    <row r="90" spans="1:8" ht="18" customHeight="1">
      <c r="A90" s="37">
        <v>601</v>
      </c>
      <c r="B90" s="37">
        <v>88.93</v>
      </c>
      <c r="C90" s="38">
        <v>67.95</v>
      </c>
      <c r="D90" s="38">
        <v>4.1100000000000003</v>
      </c>
      <c r="E90" s="37">
        <v>20.98</v>
      </c>
      <c r="F90" s="34"/>
      <c r="G90" s="34"/>
      <c r="H90" s="50"/>
    </row>
    <row r="91" spans="1:8" ht="18" customHeight="1">
      <c r="A91" s="37">
        <v>602</v>
      </c>
      <c r="B91" s="37">
        <v>83.72</v>
      </c>
      <c r="C91" s="38">
        <v>63.97</v>
      </c>
      <c r="D91" s="38">
        <v>4.1100000000000003</v>
      </c>
      <c r="E91" s="37">
        <v>19.75</v>
      </c>
      <c r="F91" s="34"/>
      <c r="G91" s="34"/>
      <c r="H91" s="50"/>
    </row>
    <row r="92" spans="1:8" ht="18" customHeight="1">
      <c r="A92" s="37">
        <v>603</v>
      </c>
      <c r="B92" s="37">
        <v>83.72</v>
      </c>
      <c r="C92" s="38">
        <v>63.97</v>
      </c>
      <c r="D92" s="37">
        <v>4.1100000000000003</v>
      </c>
      <c r="E92" s="37">
        <v>19.75</v>
      </c>
      <c r="F92" s="34"/>
      <c r="G92" s="34"/>
      <c r="H92" s="50"/>
    </row>
    <row r="93" spans="1:8" ht="18" customHeight="1">
      <c r="A93" s="37">
        <v>604</v>
      </c>
      <c r="B93" s="37">
        <v>89.08</v>
      </c>
      <c r="C93" s="38">
        <v>68.06</v>
      </c>
      <c r="D93" s="37">
        <v>4.22</v>
      </c>
      <c r="E93" s="37">
        <v>21.02</v>
      </c>
      <c r="F93" s="34"/>
      <c r="G93" s="34"/>
      <c r="H93" s="50"/>
    </row>
    <row r="94" spans="1:8" ht="18" customHeight="1">
      <c r="A94" s="37">
        <v>701</v>
      </c>
      <c r="B94" s="37">
        <v>88.93</v>
      </c>
      <c r="C94" s="38">
        <v>67.95</v>
      </c>
      <c r="D94" s="38">
        <v>4.1100000000000003</v>
      </c>
      <c r="E94" s="37">
        <v>20.98</v>
      </c>
      <c r="F94" s="34"/>
      <c r="G94" s="34"/>
      <c r="H94" s="50"/>
    </row>
    <row r="95" spans="1:8" ht="18" customHeight="1">
      <c r="A95" s="37">
        <v>702</v>
      </c>
      <c r="B95" s="37">
        <v>83.72</v>
      </c>
      <c r="C95" s="38">
        <v>63.97</v>
      </c>
      <c r="D95" s="38">
        <v>4.1100000000000003</v>
      </c>
      <c r="E95" s="37">
        <v>19.75</v>
      </c>
      <c r="F95" s="34"/>
      <c r="G95" s="34"/>
      <c r="H95" s="50"/>
    </row>
    <row r="96" spans="1:8" ht="18" customHeight="1">
      <c r="A96" s="37">
        <v>703</v>
      </c>
      <c r="B96" s="37">
        <v>83.72</v>
      </c>
      <c r="C96" s="38">
        <v>63.97</v>
      </c>
      <c r="D96" s="38">
        <v>4.1100000000000003</v>
      </c>
      <c r="E96" s="37">
        <v>19.75</v>
      </c>
      <c r="F96" s="34"/>
      <c r="G96" s="34"/>
      <c r="H96" s="50"/>
    </row>
    <row r="97" spans="1:9" ht="18" customHeight="1">
      <c r="A97" s="37">
        <v>704</v>
      </c>
      <c r="B97" s="37">
        <v>89.08</v>
      </c>
      <c r="C97" s="38">
        <v>68.06</v>
      </c>
      <c r="D97" s="38">
        <v>4.22</v>
      </c>
      <c r="E97" s="37">
        <v>21.02</v>
      </c>
      <c r="F97" s="34"/>
      <c r="G97" s="34"/>
      <c r="H97" s="50"/>
    </row>
    <row r="98" spans="1:9" ht="18" customHeight="1">
      <c r="A98" s="37">
        <v>801</v>
      </c>
      <c r="B98" s="37">
        <v>88.93</v>
      </c>
      <c r="C98" s="38">
        <v>67.95</v>
      </c>
      <c r="D98" s="38">
        <v>4.1100000000000003</v>
      </c>
      <c r="E98" s="37">
        <v>20.98</v>
      </c>
      <c r="F98" s="34"/>
      <c r="G98" s="34"/>
      <c r="H98" s="50"/>
    </row>
    <row r="99" spans="1:9" ht="18" customHeight="1">
      <c r="A99" s="37">
        <v>802</v>
      </c>
      <c r="B99" s="37">
        <v>83.72</v>
      </c>
      <c r="C99" s="38">
        <v>63.97</v>
      </c>
      <c r="D99" s="38">
        <v>4.1100000000000003</v>
      </c>
      <c r="E99" s="37">
        <v>19.75</v>
      </c>
      <c r="F99" s="34"/>
      <c r="G99" s="34"/>
      <c r="H99" s="50"/>
    </row>
    <row r="100" spans="1:9" ht="18" customHeight="1">
      <c r="A100" s="37">
        <v>803</v>
      </c>
      <c r="B100" s="37">
        <v>83.72</v>
      </c>
      <c r="C100" s="38">
        <v>63.97</v>
      </c>
      <c r="D100" s="38">
        <v>4.1100000000000003</v>
      </c>
      <c r="E100" s="37">
        <v>19.75</v>
      </c>
      <c r="F100" s="34"/>
      <c r="G100" s="34"/>
      <c r="H100" s="50"/>
    </row>
    <row r="101" spans="1:9" ht="18" customHeight="1">
      <c r="A101" s="37">
        <v>804</v>
      </c>
      <c r="B101" s="37">
        <v>89.08</v>
      </c>
      <c r="C101" s="38">
        <v>68.06</v>
      </c>
      <c r="D101" s="38">
        <v>4.22</v>
      </c>
      <c r="E101" s="37">
        <v>21.02</v>
      </c>
      <c r="F101" s="34"/>
      <c r="G101" s="34"/>
      <c r="H101" s="50"/>
    </row>
    <row r="102" spans="1:9" ht="18" customHeight="1">
      <c r="A102" s="37">
        <v>901</v>
      </c>
      <c r="B102" s="37">
        <v>88.93</v>
      </c>
      <c r="C102" s="38">
        <v>67.95</v>
      </c>
      <c r="D102" s="38">
        <v>4.1100000000000003</v>
      </c>
      <c r="E102" s="37">
        <v>20.98</v>
      </c>
      <c r="F102" s="34"/>
      <c r="G102" s="34"/>
      <c r="H102" s="50"/>
    </row>
    <row r="103" spans="1:9" ht="18" customHeight="1">
      <c r="A103" s="37">
        <v>902</v>
      </c>
      <c r="B103" s="37">
        <v>83.72</v>
      </c>
      <c r="C103" s="38">
        <v>63.97</v>
      </c>
      <c r="D103" s="38">
        <v>4.1100000000000003</v>
      </c>
      <c r="E103" s="37">
        <v>19.75</v>
      </c>
      <c r="F103" s="34"/>
      <c r="G103" s="34"/>
      <c r="H103" s="50"/>
    </row>
    <row r="104" spans="1:9" ht="18" customHeight="1">
      <c r="A104" s="37">
        <v>903</v>
      </c>
      <c r="B104" s="37">
        <v>83.72</v>
      </c>
      <c r="C104" s="38">
        <v>63.97</v>
      </c>
      <c r="D104" s="38">
        <v>4.1100000000000003</v>
      </c>
      <c r="E104" s="37">
        <v>19.75</v>
      </c>
      <c r="F104" s="34"/>
      <c r="G104" s="34"/>
      <c r="H104" s="50"/>
    </row>
    <row r="105" spans="1:9" ht="18" customHeight="1">
      <c r="A105" s="37">
        <v>904</v>
      </c>
      <c r="B105" s="37">
        <v>89.08</v>
      </c>
      <c r="C105" s="38">
        <v>68.06</v>
      </c>
      <c r="D105" s="38">
        <v>4.22</v>
      </c>
      <c r="E105" s="37">
        <v>21.02</v>
      </c>
      <c r="F105" s="34"/>
      <c r="G105" s="34"/>
      <c r="H105" s="50"/>
    </row>
    <row r="106" spans="1:9" ht="18" customHeight="1">
      <c r="A106" s="37">
        <v>1001</v>
      </c>
      <c r="B106" s="37">
        <v>88.93</v>
      </c>
      <c r="C106" s="38">
        <v>67.95</v>
      </c>
      <c r="D106" s="38">
        <v>4.1100000000000003</v>
      </c>
      <c r="E106" s="37">
        <v>20.98</v>
      </c>
      <c r="F106" s="34"/>
      <c r="G106" s="34"/>
      <c r="H106" s="50"/>
    </row>
    <row r="107" spans="1:9" ht="18" customHeight="1">
      <c r="A107" s="37">
        <v>1002</v>
      </c>
      <c r="B107" s="37">
        <v>83.72</v>
      </c>
      <c r="C107" s="38">
        <v>63.97</v>
      </c>
      <c r="D107" s="38">
        <v>4.1100000000000003</v>
      </c>
      <c r="E107" s="37">
        <v>19.75</v>
      </c>
      <c r="F107" s="34"/>
      <c r="G107" s="34"/>
      <c r="H107" s="50"/>
    </row>
    <row r="108" spans="1:9" ht="18" customHeight="1">
      <c r="A108" s="37">
        <v>1003</v>
      </c>
      <c r="B108" s="37">
        <v>83.72</v>
      </c>
      <c r="C108" s="38">
        <v>63.97</v>
      </c>
      <c r="D108" s="38">
        <v>4.1100000000000003</v>
      </c>
      <c r="E108" s="37">
        <v>19.75</v>
      </c>
      <c r="F108" s="34"/>
      <c r="G108" s="34"/>
      <c r="H108" s="50"/>
    </row>
    <row r="109" spans="1:9" ht="18" customHeight="1">
      <c r="A109" s="37">
        <v>1004</v>
      </c>
      <c r="B109" s="37">
        <v>89.08</v>
      </c>
      <c r="C109" s="38">
        <v>68.06</v>
      </c>
      <c r="D109" s="38">
        <v>4.22</v>
      </c>
      <c r="E109" s="37">
        <v>21.02</v>
      </c>
      <c r="F109" s="34"/>
      <c r="G109" s="34"/>
      <c r="H109" s="50"/>
    </row>
    <row r="110" spans="1:9" ht="18" customHeight="1">
      <c r="A110" s="34" t="s">
        <v>58</v>
      </c>
      <c r="B110" s="34">
        <v>2590.9499999999998</v>
      </c>
      <c r="C110" s="34">
        <v>1979.68</v>
      </c>
      <c r="D110" s="34">
        <v>124.18</v>
      </c>
      <c r="E110" s="34">
        <v>611.27</v>
      </c>
      <c r="F110" s="34"/>
      <c r="G110" s="34"/>
      <c r="H110" s="50"/>
      <c r="I110" s="52">
        <f>B110+I72</f>
        <v>3454.24</v>
      </c>
    </row>
    <row r="111" spans="1:9" ht="18" customHeight="1">
      <c r="A111" s="39" t="s">
        <v>60</v>
      </c>
      <c r="B111" s="34"/>
      <c r="C111" s="36"/>
      <c r="D111" s="36"/>
      <c r="E111" s="34"/>
      <c r="F111" s="34"/>
      <c r="G111" s="34"/>
      <c r="H111" s="50"/>
    </row>
    <row r="112" spans="1:9" ht="18" customHeight="1">
      <c r="A112" s="111" t="s">
        <v>46</v>
      </c>
      <c r="B112" s="111"/>
      <c r="C112" s="111"/>
      <c r="D112" s="111"/>
      <c r="E112" s="111"/>
      <c r="F112" s="111"/>
      <c r="G112" s="111"/>
      <c r="H112" s="47"/>
    </row>
    <row r="113" spans="1:9" ht="18" customHeight="1">
      <c r="A113" s="113" t="s">
        <v>203</v>
      </c>
      <c r="B113" s="113"/>
      <c r="C113" s="113"/>
      <c r="D113" s="113"/>
      <c r="E113" s="113"/>
      <c r="F113" s="113"/>
      <c r="G113" s="113"/>
      <c r="H113" s="47"/>
    </row>
    <row r="114" spans="1:9" ht="18" customHeight="1">
      <c r="A114" s="109" t="s">
        <v>48</v>
      </c>
      <c r="B114" s="109" t="s">
        <v>49</v>
      </c>
      <c r="C114" s="109" t="s">
        <v>50</v>
      </c>
      <c r="D114" s="109"/>
      <c r="E114" s="109"/>
      <c r="F114" s="34"/>
      <c r="G114" s="34" t="s">
        <v>51</v>
      </c>
      <c r="H114" s="47"/>
    </row>
    <row r="115" spans="1:9" ht="18" customHeight="1">
      <c r="A115" s="109"/>
      <c r="B115" s="109"/>
      <c r="C115" s="108" t="s">
        <v>52</v>
      </c>
      <c r="D115" s="108" t="s">
        <v>53</v>
      </c>
      <c r="E115" s="107" t="s">
        <v>54</v>
      </c>
      <c r="F115" s="35"/>
      <c r="G115" s="34">
        <v>0.308809</v>
      </c>
      <c r="H115" s="48"/>
    </row>
    <row r="116" spans="1:9" ht="18" customHeight="1">
      <c r="A116" s="109"/>
      <c r="B116" s="109"/>
      <c r="C116" s="108"/>
      <c r="D116" s="108"/>
      <c r="E116" s="107"/>
      <c r="F116" s="35"/>
      <c r="G116" s="34" t="s">
        <v>55</v>
      </c>
      <c r="H116" s="49"/>
    </row>
    <row r="117" spans="1:9" ht="18" customHeight="1">
      <c r="A117" s="37">
        <v>1101</v>
      </c>
      <c r="B117" s="37">
        <v>88.93</v>
      </c>
      <c r="C117" s="38">
        <v>67.95</v>
      </c>
      <c r="D117" s="38">
        <v>4.1100000000000003</v>
      </c>
      <c r="E117" s="37">
        <v>20.98</v>
      </c>
      <c r="F117" s="34"/>
      <c r="G117" s="34"/>
      <c r="H117" s="50"/>
    </row>
    <row r="118" spans="1:9" ht="18" customHeight="1">
      <c r="A118" s="37">
        <v>1102</v>
      </c>
      <c r="B118" s="37">
        <v>83.72</v>
      </c>
      <c r="C118" s="38">
        <v>63.97</v>
      </c>
      <c r="D118" s="38">
        <v>4.1100000000000003</v>
      </c>
      <c r="E118" s="37">
        <v>19.75</v>
      </c>
      <c r="F118" s="34"/>
      <c r="G118" s="34"/>
      <c r="H118" s="50"/>
    </row>
    <row r="119" spans="1:9" ht="18" customHeight="1">
      <c r="A119" s="37">
        <v>1103</v>
      </c>
      <c r="B119" s="37">
        <v>83.72</v>
      </c>
      <c r="C119" s="38">
        <v>63.97</v>
      </c>
      <c r="D119" s="38">
        <v>4.1100000000000003</v>
      </c>
      <c r="E119" s="37">
        <v>19.75</v>
      </c>
      <c r="F119" s="34"/>
      <c r="G119" s="34"/>
      <c r="H119" s="50"/>
    </row>
    <row r="120" spans="1:9" ht="18" customHeight="1">
      <c r="A120" s="37">
        <v>1104</v>
      </c>
      <c r="B120" s="37">
        <v>89.08</v>
      </c>
      <c r="C120" s="38">
        <v>68.06</v>
      </c>
      <c r="D120" s="38">
        <v>4.22</v>
      </c>
      <c r="E120" s="37">
        <v>21.02</v>
      </c>
      <c r="F120" s="34"/>
      <c r="G120" s="34"/>
      <c r="H120" s="50"/>
    </row>
    <row r="121" spans="1:9" ht="18" customHeight="1">
      <c r="A121" s="37">
        <v>1201</v>
      </c>
      <c r="B121" s="37">
        <v>88.93</v>
      </c>
      <c r="C121" s="38">
        <v>67.95</v>
      </c>
      <c r="D121" s="38">
        <v>4.1100000000000003</v>
      </c>
      <c r="E121" s="37">
        <v>20.98</v>
      </c>
      <c r="F121" s="34"/>
      <c r="G121" s="34"/>
      <c r="H121" s="50"/>
    </row>
    <row r="122" spans="1:9" ht="18" customHeight="1">
      <c r="A122" s="37">
        <v>1202</v>
      </c>
      <c r="B122" s="37">
        <v>83.72</v>
      </c>
      <c r="C122" s="38">
        <v>63.97</v>
      </c>
      <c r="D122" s="38">
        <v>4.1100000000000003</v>
      </c>
      <c r="E122" s="37">
        <v>19.75</v>
      </c>
      <c r="F122" s="34"/>
      <c r="G122" s="34"/>
      <c r="H122" s="50"/>
    </row>
    <row r="123" spans="1:9" ht="18" customHeight="1">
      <c r="A123" s="37">
        <v>1203</v>
      </c>
      <c r="B123" s="37">
        <v>83.72</v>
      </c>
      <c r="C123" s="38">
        <v>63.97</v>
      </c>
      <c r="D123" s="37">
        <v>4.1100000000000003</v>
      </c>
      <c r="E123" s="37">
        <v>19.75</v>
      </c>
      <c r="F123" s="34"/>
      <c r="G123" s="34"/>
      <c r="H123" s="50"/>
    </row>
    <row r="124" spans="1:9" ht="18" customHeight="1">
      <c r="A124" s="37">
        <v>1204</v>
      </c>
      <c r="B124" s="37">
        <v>89.68</v>
      </c>
      <c r="C124" s="38">
        <v>68.52</v>
      </c>
      <c r="D124" s="38">
        <v>4.32</v>
      </c>
      <c r="E124" s="37">
        <v>21.16</v>
      </c>
      <c r="F124" s="34"/>
      <c r="G124" s="34"/>
      <c r="H124" s="50"/>
      <c r="I124" s="46">
        <f>SUM(B117:B124)</f>
        <v>691.5</v>
      </c>
    </row>
    <row r="125" spans="1:9" ht="18" customHeight="1">
      <c r="A125" s="34" t="s">
        <v>44</v>
      </c>
      <c r="B125" s="34"/>
      <c r="C125" s="36"/>
      <c r="D125" s="36"/>
      <c r="E125" s="34"/>
      <c r="F125" s="34"/>
      <c r="G125" s="34"/>
      <c r="H125" s="50"/>
      <c r="I125" s="52">
        <f>I110+I124</f>
        <v>4145.74</v>
      </c>
    </row>
    <row r="126" spans="1:9" ht="18" customHeight="1">
      <c r="A126" s="37">
        <v>101</v>
      </c>
      <c r="B126" s="37">
        <v>89.01</v>
      </c>
      <c r="C126" s="38">
        <v>68.010000000000005</v>
      </c>
      <c r="D126" s="38">
        <v>4.22</v>
      </c>
      <c r="E126" s="37">
        <v>21</v>
      </c>
      <c r="F126" s="34"/>
      <c r="G126" s="34"/>
      <c r="H126" s="50"/>
    </row>
    <row r="127" spans="1:9" ht="18" customHeight="1">
      <c r="A127" s="37">
        <v>102</v>
      </c>
      <c r="B127" s="37">
        <v>83.72</v>
      </c>
      <c r="C127" s="38">
        <v>63.97</v>
      </c>
      <c r="D127" s="38">
        <v>4.1100000000000003</v>
      </c>
      <c r="E127" s="37">
        <v>19.75</v>
      </c>
      <c r="F127" s="34"/>
      <c r="G127" s="34"/>
      <c r="H127" s="50"/>
    </row>
    <row r="128" spans="1:9" ht="18" customHeight="1">
      <c r="A128" s="37">
        <v>103</v>
      </c>
      <c r="B128" s="37">
        <v>83.72</v>
      </c>
      <c r="C128" s="38">
        <v>63.97</v>
      </c>
      <c r="D128" s="38">
        <v>4.1100000000000003</v>
      </c>
      <c r="E128" s="37">
        <v>19.75</v>
      </c>
      <c r="F128" s="34"/>
      <c r="G128" s="34"/>
      <c r="H128" s="50"/>
    </row>
    <row r="129" spans="1:8" ht="18" customHeight="1">
      <c r="A129" s="37">
        <v>104</v>
      </c>
      <c r="B129" s="37">
        <v>89.01</v>
      </c>
      <c r="C129" s="38">
        <v>68.010000000000005</v>
      </c>
      <c r="D129" s="37">
        <v>4.22</v>
      </c>
      <c r="E129" s="37">
        <v>21</v>
      </c>
      <c r="F129" s="34"/>
      <c r="G129" s="34"/>
      <c r="H129" s="50"/>
    </row>
    <row r="130" spans="1:8" ht="18" customHeight="1">
      <c r="A130" s="37">
        <v>201</v>
      </c>
      <c r="B130" s="37">
        <v>89.01</v>
      </c>
      <c r="C130" s="38">
        <v>68.010000000000005</v>
      </c>
      <c r="D130" s="37">
        <v>4.22</v>
      </c>
      <c r="E130" s="37">
        <v>21</v>
      </c>
      <c r="F130" s="34"/>
      <c r="G130" s="34"/>
      <c r="H130" s="50"/>
    </row>
    <row r="131" spans="1:8" ht="18" customHeight="1">
      <c r="A131" s="37">
        <v>202</v>
      </c>
      <c r="B131" s="37">
        <v>83.72</v>
      </c>
      <c r="C131" s="38">
        <v>63.97</v>
      </c>
      <c r="D131" s="38">
        <v>4.1100000000000003</v>
      </c>
      <c r="E131" s="37">
        <v>19.75</v>
      </c>
      <c r="F131" s="34"/>
      <c r="G131" s="34"/>
      <c r="H131" s="50"/>
    </row>
    <row r="132" spans="1:8" ht="18" customHeight="1">
      <c r="A132" s="37">
        <v>203</v>
      </c>
      <c r="B132" s="37">
        <v>83.72</v>
      </c>
      <c r="C132" s="38">
        <v>63.97</v>
      </c>
      <c r="D132" s="38">
        <v>4.1100000000000003</v>
      </c>
      <c r="E132" s="37">
        <v>19.75</v>
      </c>
      <c r="F132" s="34"/>
      <c r="G132" s="34"/>
      <c r="H132" s="50"/>
    </row>
    <row r="133" spans="1:8" ht="18" customHeight="1">
      <c r="A133" s="37">
        <v>204</v>
      </c>
      <c r="B133" s="37">
        <v>89.01</v>
      </c>
      <c r="C133" s="38">
        <v>68.010000000000005</v>
      </c>
      <c r="D133" s="38">
        <v>4.22</v>
      </c>
      <c r="E133" s="37">
        <v>21</v>
      </c>
      <c r="F133" s="34"/>
      <c r="G133" s="34"/>
      <c r="H133" s="50"/>
    </row>
    <row r="134" spans="1:8" ht="18" customHeight="1">
      <c r="A134" s="37">
        <v>301</v>
      </c>
      <c r="B134" s="37">
        <v>89.08</v>
      </c>
      <c r="C134" s="38">
        <v>68.06</v>
      </c>
      <c r="D134" s="38">
        <v>4.22</v>
      </c>
      <c r="E134" s="37">
        <v>21.02</v>
      </c>
      <c r="F134" s="34"/>
      <c r="G134" s="34"/>
      <c r="H134" s="50"/>
    </row>
    <row r="135" spans="1:8" ht="18" customHeight="1">
      <c r="A135" s="37">
        <v>302</v>
      </c>
      <c r="B135" s="37">
        <v>83.72</v>
      </c>
      <c r="C135" s="38">
        <v>63.97</v>
      </c>
      <c r="D135" s="38">
        <v>4.1100000000000003</v>
      </c>
      <c r="E135" s="37">
        <v>19.75</v>
      </c>
      <c r="F135" s="34"/>
      <c r="G135" s="34"/>
      <c r="H135" s="50"/>
    </row>
    <row r="136" spans="1:8" ht="18" customHeight="1">
      <c r="A136" s="37">
        <v>303</v>
      </c>
      <c r="B136" s="37">
        <v>83.72</v>
      </c>
      <c r="C136" s="38">
        <v>63.97</v>
      </c>
      <c r="D136" s="38">
        <v>4.1100000000000003</v>
      </c>
      <c r="E136" s="37">
        <v>19.75</v>
      </c>
      <c r="F136" s="34"/>
      <c r="G136" s="34"/>
      <c r="H136" s="50"/>
    </row>
    <row r="137" spans="1:8" ht="18" customHeight="1">
      <c r="A137" s="37">
        <v>304</v>
      </c>
      <c r="B137" s="37">
        <v>89.68</v>
      </c>
      <c r="C137" s="38">
        <v>68.52</v>
      </c>
      <c r="D137" s="38">
        <v>4.32</v>
      </c>
      <c r="E137" s="37">
        <v>21.16</v>
      </c>
      <c r="F137" s="34"/>
      <c r="G137" s="34"/>
      <c r="H137" s="50"/>
    </row>
    <row r="138" spans="1:8" ht="18" customHeight="1">
      <c r="A138" s="37">
        <v>401</v>
      </c>
      <c r="B138" s="37">
        <v>89.08</v>
      </c>
      <c r="C138" s="38">
        <v>68.06</v>
      </c>
      <c r="D138" s="38">
        <v>4.22</v>
      </c>
      <c r="E138" s="37">
        <v>21.02</v>
      </c>
      <c r="F138" s="34"/>
      <c r="G138" s="34"/>
      <c r="H138" s="50"/>
    </row>
    <row r="139" spans="1:8" ht="18" customHeight="1">
      <c r="A139" s="37">
        <v>402</v>
      </c>
      <c r="B139" s="37">
        <v>83.72</v>
      </c>
      <c r="C139" s="38">
        <v>63.97</v>
      </c>
      <c r="D139" s="38">
        <v>4.1100000000000003</v>
      </c>
      <c r="E139" s="37">
        <v>19.75</v>
      </c>
      <c r="F139" s="34"/>
      <c r="G139" s="34"/>
      <c r="H139" s="50"/>
    </row>
    <row r="140" spans="1:8" ht="18" customHeight="1">
      <c r="A140" s="37">
        <v>403</v>
      </c>
      <c r="B140" s="37">
        <v>83.72</v>
      </c>
      <c r="C140" s="38">
        <v>63.97</v>
      </c>
      <c r="D140" s="38">
        <v>4.1100000000000003</v>
      </c>
      <c r="E140" s="37">
        <v>19.75</v>
      </c>
      <c r="F140" s="34"/>
      <c r="G140" s="34"/>
      <c r="H140" s="50"/>
    </row>
    <row r="141" spans="1:8" ht="18" customHeight="1">
      <c r="A141" s="37">
        <v>404</v>
      </c>
      <c r="B141" s="37">
        <v>89.68</v>
      </c>
      <c r="C141" s="38">
        <v>68.52</v>
      </c>
      <c r="D141" s="38">
        <v>4.32</v>
      </c>
      <c r="E141" s="37">
        <v>21.16</v>
      </c>
      <c r="F141" s="34"/>
      <c r="G141" s="34"/>
      <c r="H141" s="50"/>
    </row>
    <row r="142" spans="1:8" ht="18" customHeight="1">
      <c r="A142" s="37">
        <v>501</v>
      </c>
      <c r="B142" s="37">
        <v>89.08</v>
      </c>
      <c r="C142" s="38">
        <v>68.06</v>
      </c>
      <c r="D142" s="38">
        <v>4.22</v>
      </c>
      <c r="E142" s="37">
        <v>21.02</v>
      </c>
      <c r="F142" s="34"/>
      <c r="G142" s="34"/>
      <c r="H142" s="50"/>
    </row>
    <row r="143" spans="1:8" ht="18" customHeight="1">
      <c r="A143" s="37">
        <v>502</v>
      </c>
      <c r="B143" s="37">
        <v>83.72</v>
      </c>
      <c r="C143" s="38">
        <v>63.97</v>
      </c>
      <c r="D143" s="38">
        <v>4.1100000000000003</v>
      </c>
      <c r="E143" s="37">
        <v>19.75</v>
      </c>
      <c r="F143" s="34"/>
      <c r="G143" s="34"/>
      <c r="H143" s="50"/>
    </row>
    <row r="144" spans="1:8" ht="18" customHeight="1">
      <c r="A144" s="37">
        <v>503</v>
      </c>
      <c r="B144" s="37">
        <v>83.72</v>
      </c>
      <c r="C144" s="38">
        <v>63.97</v>
      </c>
      <c r="D144" s="38">
        <v>4.1100000000000003</v>
      </c>
      <c r="E144" s="37">
        <v>19.75</v>
      </c>
      <c r="F144" s="34"/>
      <c r="G144" s="34"/>
      <c r="H144" s="50"/>
    </row>
    <row r="145" spans="1:9" ht="18" customHeight="1">
      <c r="A145" s="37">
        <v>504</v>
      </c>
      <c r="B145" s="37">
        <v>89.68</v>
      </c>
      <c r="C145" s="38">
        <v>68.52</v>
      </c>
      <c r="D145" s="38">
        <v>4.32</v>
      </c>
      <c r="E145" s="37">
        <v>21.16</v>
      </c>
      <c r="F145" s="34"/>
      <c r="G145" s="34"/>
      <c r="H145" s="50"/>
    </row>
    <row r="146" spans="1:9" ht="18" customHeight="1">
      <c r="A146" s="37">
        <v>601</v>
      </c>
      <c r="B146" s="37">
        <v>89.08</v>
      </c>
      <c r="C146" s="38">
        <v>68.06</v>
      </c>
      <c r="D146" s="38">
        <v>4.22</v>
      </c>
      <c r="E146" s="37">
        <v>21.02</v>
      </c>
      <c r="F146" s="34"/>
      <c r="G146" s="34"/>
      <c r="H146" s="50"/>
    </row>
    <row r="147" spans="1:9" ht="18" customHeight="1">
      <c r="A147" s="34" t="s">
        <v>58</v>
      </c>
      <c r="B147" s="34">
        <v>2510.1</v>
      </c>
      <c r="C147" s="34">
        <v>1917.9</v>
      </c>
      <c r="D147" s="34">
        <v>121.02</v>
      </c>
      <c r="E147" s="34">
        <v>592.20000000000005</v>
      </c>
      <c r="F147" s="34"/>
      <c r="G147" s="34"/>
      <c r="H147" s="50"/>
      <c r="I147" s="46">
        <f>SUM(B126:B146)</f>
        <v>1818.6000000000001</v>
      </c>
    </row>
    <row r="148" spans="1:9" ht="18" customHeight="1">
      <c r="A148" s="39" t="s">
        <v>60</v>
      </c>
      <c r="B148" s="34"/>
      <c r="C148" s="36"/>
      <c r="D148" s="36"/>
      <c r="E148" s="34"/>
      <c r="F148" s="34"/>
      <c r="G148" s="34"/>
      <c r="H148" s="50"/>
    </row>
    <row r="149" spans="1:9" ht="18" customHeight="1">
      <c r="A149" s="111" t="s">
        <v>46</v>
      </c>
      <c r="B149" s="111"/>
      <c r="C149" s="111"/>
      <c r="D149" s="111"/>
      <c r="E149" s="111"/>
      <c r="F149" s="111"/>
      <c r="G149" s="111"/>
      <c r="H149" s="47"/>
    </row>
    <row r="150" spans="1:9" ht="18" customHeight="1">
      <c r="A150" s="113" t="s">
        <v>203</v>
      </c>
      <c r="B150" s="113"/>
      <c r="C150" s="113"/>
      <c r="D150" s="113"/>
      <c r="E150" s="113"/>
      <c r="F150" s="113"/>
      <c r="G150" s="113"/>
      <c r="H150" s="47"/>
    </row>
    <row r="151" spans="1:9" ht="18" customHeight="1">
      <c r="A151" s="109" t="s">
        <v>48</v>
      </c>
      <c r="B151" s="109" t="s">
        <v>49</v>
      </c>
      <c r="C151" s="109" t="s">
        <v>50</v>
      </c>
      <c r="D151" s="109"/>
      <c r="E151" s="109"/>
      <c r="F151" s="34"/>
      <c r="G151" s="34" t="s">
        <v>51</v>
      </c>
      <c r="H151" s="47"/>
    </row>
    <row r="152" spans="1:9" ht="18" customHeight="1">
      <c r="A152" s="109"/>
      <c r="B152" s="109"/>
      <c r="C152" s="108" t="s">
        <v>52</v>
      </c>
      <c r="D152" s="108" t="s">
        <v>53</v>
      </c>
      <c r="E152" s="107" t="s">
        <v>54</v>
      </c>
      <c r="F152" s="35"/>
      <c r="G152" s="34">
        <v>0.308809</v>
      </c>
      <c r="H152" s="48"/>
    </row>
    <row r="153" spans="1:9" ht="18" customHeight="1">
      <c r="A153" s="109"/>
      <c r="B153" s="109"/>
      <c r="C153" s="108"/>
      <c r="D153" s="108"/>
      <c r="E153" s="107"/>
      <c r="F153" s="35"/>
      <c r="G153" s="34" t="s">
        <v>55</v>
      </c>
      <c r="H153" s="49"/>
    </row>
    <row r="154" spans="1:9" ht="18" customHeight="1">
      <c r="A154" s="37">
        <v>602</v>
      </c>
      <c r="B154" s="37">
        <v>83.72</v>
      </c>
      <c r="C154" s="38">
        <v>63.97</v>
      </c>
      <c r="D154" s="38">
        <v>4.1100000000000003</v>
      </c>
      <c r="E154" s="37">
        <v>19.75</v>
      </c>
      <c r="F154" s="34"/>
      <c r="G154" s="34"/>
      <c r="H154" s="50"/>
      <c r="I154" s="46">
        <f>SUM(B154:B176)</f>
        <v>1988.1200000000001</v>
      </c>
    </row>
    <row r="155" spans="1:9" ht="18" customHeight="1">
      <c r="A155" s="37">
        <v>603</v>
      </c>
      <c r="B155" s="37">
        <v>83.72</v>
      </c>
      <c r="C155" s="38">
        <v>63.97</v>
      </c>
      <c r="D155" s="38">
        <v>4.1100000000000003</v>
      </c>
      <c r="E155" s="37">
        <v>19.75</v>
      </c>
      <c r="F155" s="34"/>
      <c r="G155" s="34"/>
      <c r="H155" s="50"/>
      <c r="I155" s="46">
        <f>I147+I154</f>
        <v>3806.7200000000003</v>
      </c>
    </row>
    <row r="156" spans="1:9" ht="18" customHeight="1">
      <c r="A156" s="37">
        <v>604</v>
      </c>
      <c r="B156" s="37">
        <v>89.68</v>
      </c>
      <c r="C156" s="38">
        <v>68.52</v>
      </c>
      <c r="D156" s="38">
        <v>4.32</v>
      </c>
      <c r="E156" s="37">
        <v>21.16</v>
      </c>
      <c r="F156" s="34"/>
      <c r="G156" s="34"/>
      <c r="H156" s="50"/>
    </row>
    <row r="157" spans="1:9" ht="18" customHeight="1">
      <c r="A157" s="37">
        <v>701</v>
      </c>
      <c r="B157" s="37">
        <v>89.08</v>
      </c>
      <c r="C157" s="38">
        <v>68.06</v>
      </c>
      <c r="D157" s="38">
        <v>4.22</v>
      </c>
      <c r="E157" s="37">
        <v>21.02</v>
      </c>
      <c r="F157" s="34"/>
      <c r="G157" s="34"/>
      <c r="H157" s="50"/>
    </row>
    <row r="158" spans="1:9" ht="18" customHeight="1">
      <c r="A158" s="37">
        <v>702</v>
      </c>
      <c r="B158" s="37">
        <v>83.72</v>
      </c>
      <c r="C158" s="38">
        <v>63.97</v>
      </c>
      <c r="D158" s="38">
        <v>4.1100000000000003</v>
      </c>
      <c r="E158" s="37">
        <v>19.75</v>
      </c>
      <c r="F158" s="34"/>
      <c r="G158" s="34"/>
      <c r="H158" s="50"/>
    </row>
    <row r="159" spans="1:9" ht="18" customHeight="1">
      <c r="A159" s="37">
        <v>703</v>
      </c>
      <c r="B159" s="37">
        <v>83.72</v>
      </c>
      <c r="C159" s="38">
        <v>63.97</v>
      </c>
      <c r="D159" s="38">
        <v>4.1100000000000003</v>
      </c>
      <c r="E159" s="37">
        <v>19.75</v>
      </c>
      <c r="F159" s="34"/>
      <c r="G159" s="34"/>
      <c r="H159" s="50"/>
    </row>
    <row r="160" spans="1:9" ht="18" customHeight="1">
      <c r="A160" s="37">
        <v>704</v>
      </c>
      <c r="B160" s="37">
        <v>89.68</v>
      </c>
      <c r="C160" s="38">
        <v>68.52</v>
      </c>
      <c r="D160" s="37">
        <v>4.32</v>
      </c>
      <c r="E160" s="37">
        <v>21.16</v>
      </c>
      <c r="F160" s="34"/>
      <c r="G160" s="34"/>
      <c r="H160" s="50"/>
    </row>
    <row r="161" spans="1:9" ht="18" customHeight="1">
      <c r="A161" s="37">
        <v>801</v>
      </c>
      <c r="B161" s="37">
        <v>89.08</v>
      </c>
      <c r="C161" s="38">
        <v>68.06</v>
      </c>
      <c r="D161" s="38">
        <v>4.22</v>
      </c>
      <c r="E161" s="37">
        <v>21.02</v>
      </c>
      <c r="F161" s="34"/>
      <c r="G161" s="34"/>
      <c r="H161" s="50"/>
    </row>
    <row r="162" spans="1:9" ht="18" customHeight="1">
      <c r="A162" s="37">
        <v>802</v>
      </c>
      <c r="B162" s="37">
        <v>83.72</v>
      </c>
      <c r="C162" s="38">
        <v>63.97</v>
      </c>
      <c r="D162" s="38">
        <v>4.1100000000000003</v>
      </c>
      <c r="E162" s="37">
        <v>19.75</v>
      </c>
      <c r="F162" s="34"/>
      <c r="G162" s="34"/>
      <c r="H162" s="50"/>
    </row>
    <row r="163" spans="1:9" ht="18" customHeight="1">
      <c r="A163" s="37">
        <v>803</v>
      </c>
      <c r="B163" s="37">
        <v>83.72</v>
      </c>
      <c r="C163" s="38">
        <v>63.97</v>
      </c>
      <c r="D163" s="38">
        <v>4.1100000000000003</v>
      </c>
      <c r="E163" s="37">
        <v>19.75</v>
      </c>
      <c r="F163" s="34"/>
      <c r="G163" s="34"/>
      <c r="H163" s="50"/>
    </row>
    <row r="164" spans="1:9" ht="18" customHeight="1">
      <c r="A164" s="37">
        <v>804</v>
      </c>
      <c r="B164" s="37">
        <v>89.68</v>
      </c>
      <c r="C164" s="38">
        <v>68.52</v>
      </c>
      <c r="D164" s="38">
        <v>4.32</v>
      </c>
      <c r="E164" s="37">
        <v>21.16</v>
      </c>
      <c r="F164" s="34"/>
      <c r="G164" s="34"/>
      <c r="H164" s="50"/>
    </row>
    <row r="165" spans="1:9" ht="18" customHeight="1">
      <c r="A165" s="37">
        <v>901</v>
      </c>
      <c r="B165" s="37">
        <v>89.08</v>
      </c>
      <c r="C165" s="38">
        <v>68.06</v>
      </c>
      <c r="D165" s="38">
        <v>4.22</v>
      </c>
      <c r="E165" s="37">
        <v>21.02</v>
      </c>
      <c r="F165" s="34"/>
      <c r="G165" s="34"/>
      <c r="H165" s="50"/>
    </row>
    <row r="166" spans="1:9" ht="18" customHeight="1">
      <c r="A166" s="37">
        <v>902</v>
      </c>
      <c r="B166" s="37">
        <v>83.72</v>
      </c>
      <c r="C166" s="38">
        <v>63.97</v>
      </c>
      <c r="D166" s="37">
        <v>4.1100000000000003</v>
      </c>
      <c r="E166" s="37">
        <v>19.75</v>
      </c>
      <c r="F166" s="34"/>
      <c r="G166" s="34"/>
      <c r="H166" s="50"/>
    </row>
    <row r="167" spans="1:9" ht="18" customHeight="1">
      <c r="A167" s="37">
        <v>903</v>
      </c>
      <c r="B167" s="37">
        <v>83.72</v>
      </c>
      <c r="C167" s="38">
        <v>63.97</v>
      </c>
      <c r="D167" s="37">
        <v>4.1100000000000003</v>
      </c>
      <c r="E167" s="37">
        <v>19.75</v>
      </c>
      <c r="F167" s="34"/>
      <c r="G167" s="34"/>
      <c r="H167" s="50"/>
    </row>
    <row r="168" spans="1:9" ht="18" customHeight="1">
      <c r="A168" s="37">
        <v>904</v>
      </c>
      <c r="B168" s="37">
        <v>89.68</v>
      </c>
      <c r="C168" s="38">
        <v>68.52</v>
      </c>
      <c r="D168" s="38">
        <v>4.32</v>
      </c>
      <c r="E168" s="37">
        <v>21.16</v>
      </c>
      <c r="F168" s="34"/>
      <c r="G168" s="34"/>
      <c r="H168" s="50"/>
    </row>
    <row r="169" spans="1:9" ht="18" customHeight="1">
      <c r="A169" s="37">
        <v>1001</v>
      </c>
      <c r="B169" s="37">
        <v>89.08</v>
      </c>
      <c r="C169" s="38">
        <v>68.06</v>
      </c>
      <c r="D169" s="38">
        <v>4.22</v>
      </c>
      <c r="E169" s="37">
        <v>21.02</v>
      </c>
      <c r="F169" s="34"/>
      <c r="G169" s="34"/>
      <c r="H169" s="50"/>
    </row>
    <row r="170" spans="1:9" ht="18" customHeight="1">
      <c r="A170" s="37">
        <v>1002</v>
      </c>
      <c r="B170" s="37">
        <v>83.72</v>
      </c>
      <c r="C170" s="38">
        <v>63.97</v>
      </c>
      <c r="D170" s="38">
        <v>4.1100000000000003</v>
      </c>
      <c r="E170" s="37">
        <v>19.75</v>
      </c>
      <c r="F170" s="34"/>
      <c r="G170" s="34"/>
      <c r="H170" s="50"/>
    </row>
    <row r="171" spans="1:9" ht="18" customHeight="1">
      <c r="A171" s="37">
        <v>1003</v>
      </c>
      <c r="B171" s="37">
        <v>83.72</v>
      </c>
      <c r="C171" s="38">
        <v>63.97</v>
      </c>
      <c r="D171" s="38">
        <v>4.1100000000000003</v>
      </c>
      <c r="E171" s="37">
        <v>19.75</v>
      </c>
      <c r="F171" s="34"/>
      <c r="G171" s="34"/>
      <c r="H171" s="50"/>
    </row>
    <row r="172" spans="1:9" ht="18" customHeight="1">
      <c r="A172" s="37">
        <v>1004</v>
      </c>
      <c r="B172" s="37">
        <v>89.68</v>
      </c>
      <c r="C172" s="38">
        <v>68.52</v>
      </c>
      <c r="D172" s="38">
        <v>4.32</v>
      </c>
      <c r="E172" s="37">
        <v>21.16</v>
      </c>
      <c r="F172" s="34"/>
      <c r="G172" s="34"/>
      <c r="H172" s="50"/>
    </row>
    <row r="173" spans="1:9" ht="18" customHeight="1">
      <c r="A173" s="37">
        <v>1101</v>
      </c>
      <c r="B173" s="37">
        <v>89.08</v>
      </c>
      <c r="C173" s="38">
        <v>68.06</v>
      </c>
      <c r="D173" s="38">
        <v>4.22</v>
      </c>
      <c r="E173" s="37">
        <v>21.02</v>
      </c>
      <c r="F173" s="34"/>
      <c r="G173" s="34"/>
      <c r="H173" s="50"/>
    </row>
    <row r="174" spans="1:9" ht="18" customHeight="1">
      <c r="A174" s="37">
        <v>1102</v>
      </c>
      <c r="B174" s="37">
        <v>83.72</v>
      </c>
      <c r="C174" s="38">
        <v>63.97</v>
      </c>
      <c r="D174" s="38">
        <v>4.1100000000000003</v>
      </c>
      <c r="E174" s="37">
        <v>19.75</v>
      </c>
      <c r="F174" s="34"/>
      <c r="G174" s="34"/>
      <c r="H174" s="50"/>
    </row>
    <row r="175" spans="1:9" ht="18" customHeight="1">
      <c r="A175" s="37">
        <v>1103</v>
      </c>
      <c r="B175" s="37">
        <v>83.72</v>
      </c>
      <c r="C175" s="38">
        <v>63.97</v>
      </c>
      <c r="D175" s="38">
        <v>4.1100000000000003</v>
      </c>
      <c r="E175" s="37">
        <v>19.75</v>
      </c>
      <c r="F175" s="34"/>
      <c r="G175" s="34"/>
      <c r="H175" s="50"/>
    </row>
    <row r="176" spans="1:9" ht="18" customHeight="1">
      <c r="A176" s="37">
        <v>1104</v>
      </c>
      <c r="B176" s="37">
        <v>89.68</v>
      </c>
      <c r="C176" s="38">
        <v>68.52</v>
      </c>
      <c r="D176" s="38">
        <v>4.32</v>
      </c>
      <c r="E176" s="37">
        <v>21.16</v>
      </c>
      <c r="F176" s="34"/>
      <c r="G176" s="34"/>
      <c r="H176" s="50"/>
      <c r="I176" s="46">
        <f>SUM(B154:B176)</f>
        <v>1988.1200000000001</v>
      </c>
    </row>
    <row r="177" spans="1:10" ht="18" customHeight="1">
      <c r="A177" s="34" t="s">
        <v>62</v>
      </c>
      <c r="B177" s="34"/>
      <c r="C177" s="36"/>
      <c r="D177" s="36"/>
      <c r="E177" s="34"/>
      <c r="F177" s="34"/>
      <c r="G177" s="34"/>
      <c r="H177" s="50"/>
    </row>
    <row r="178" spans="1:10" ht="18" customHeight="1">
      <c r="A178" s="34">
        <v>-201</v>
      </c>
      <c r="B178" s="34">
        <v>15.63</v>
      </c>
      <c r="C178" s="36">
        <v>8.25</v>
      </c>
      <c r="D178" s="36"/>
      <c r="E178" s="34">
        <v>7.38</v>
      </c>
      <c r="F178" s="34"/>
      <c r="G178" s="34">
        <v>0.894733</v>
      </c>
      <c r="H178" s="50"/>
    </row>
    <row r="179" spans="1:10" ht="18" customHeight="1">
      <c r="A179" s="34">
        <v>-202</v>
      </c>
      <c r="B179" s="34">
        <v>8.5299999999999994</v>
      </c>
      <c r="C179" s="36">
        <v>4.5</v>
      </c>
      <c r="D179" s="36"/>
      <c r="E179" s="34">
        <v>4.03</v>
      </c>
      <c r="F179" s="34"/>
      <c r="G179" s="34"/>
      <c r="H179" s="50"/>
    </row>
    <row r="180" spans="1:10" ht="18" customHeight="1">
      <c r="A180" s="34">
        <v>-203</v>
      </c>
      <c r="B180" s="34">
        <v>20.63</v>
      </c>
      <c r="C180" s="36">
        <v>10.89</v>
      </c>
      <c r="D180" s="36"/>
      <c r="E180" s="34">
        <v>9.74</v>
      </c>
      <c r="F180" s="34"/>
      <c r="G180" s="34"/>
      <c r="H180" s="50"/>
    </row>
    <row r="181" spans="1:10" ht="18" customHeight="1">
      <c r="A181" s="34">
        <v>-204</v>
      </c>
      <c r="B181" s="34">
        <v>14.7</v>
      </c>
      <c r="C181" s="36">
        <v>7.76</v>
      </c>
      <c r="D181" s="36"/>
      <c r="E181" s="34">
        <v>6.94</v>
      </c>
      <c r="F181" s="34"/>
      <c r="G181" s="34"/>
      <c r="H181" s="50"/>
    </row>
    <row r="182" spans="1:10" ht="18" customHeight="1">
      <c r="A182" s="34">
        <v>-205</v>
      </c>
      <c r="B182" s="34">
        <v>14.7</v>
      </c>
      <c r="C182" s="36">
        <v>7.76</v>
      </c>
      <c r="D182" s="36"/>
      <c r="E182" s="34">
        <v>6.94</v>
      </c>
      <c r="F182" s="34"/>
      <c r="G182" s="34"/>
      <c r="H182" s="50"/>
    </row>
    <row r="183" spans="1:10" ht="18" customHeight="1">
      <c r="A183" s="34">
        <v>-206</v>
      </c>
      <c r="B183" s="34">
        <v>14.7</v>
      </c>
      <c r="C183" s="36">
        <v>7.76</v>
      </c>
      <c r="D183" s="36"/>
      <c r="E183" s="34">
        <v>6.94</v>
      </c>
      <c r="F183" s="34"/>
      <c r="G183" s="34"/>
      <c r="H183" s="50"/>
      <c r="I183" s="52">
        <f>SUM(B178:B183)</f>
        <v>88.89</v>
      </c>
    </row>
    <row r="184" spans="1:10" ht="18" customHeight="1">
      <c r="A184" s="34" t="s">
        <v>58</v>
      </c>
      <c r="B184" s="34">
        <v>2049.4499999999998</v>
      </c>
      <c r="C184" s="34">
        <v>1565.98</v>
      </c>
      <c r="D184" s="34">
        <v>96.34</v>
      </c>
      <c r="E184" s="34">
        <v>483.47</v>
      </c>
      <c r="F184" s="34"/>
      <c r="G184" s="34"/>
      <c r="H184" s="50"/>
      <c r="I184" s="52">
        <f>B147+B110+B73+B36</f>
        <v>10116.66</v>
      </c>
      <c r="J184" s="52">
        <f>I184+I176</f>
        <v>12104.78</v>
      </c>
    </row>
    <row r="185" spans="1:10" ht="18" customHeight="1">
      <c r="A185" s="39" t="s">
        <v>60</v>
      </c>
      <c r="B185" s="34"/>
      <c r="C185" s="36"/>
      <c r="D185" s="36"/>
      <c r="E185" s="34"/>
      <c r="F185" s="34"/>
      <c r="G185" s="34"/>
      <c r="H185" s="50"/>
      <c r="I185" s="52">
        <f>I184-I183</f>
        <v>10027.77</v>
      </c>
    </row>
    <row r="186" spans="1:10" ht="18" customHeight="1">
      <c r="A186" s="111" t="s">
        <v>46</v>
      </c>
      <c r="B186" s="111"/>
      <c r="C186" s="111"/>
      <c r="D186" s="111"/>
      <c r="E186" s="111"/>
      <c r="F186" s="111"/>
      <c r="G186" s="111"/>
      <c r="H186" s="47"/>
    </row>
    <row r="187" spans="1:10" ht="18" customHeight="1">
      <c r="A187" s="112" t="s">
        <v>204</v>
      </c>
      <c r="B187" s="112"/>
      <c r="C187" s="112"/>
      <c r="D187" s="112"/>
      <c r="E187" s="112"/>
      <c r="F187" s="112"/>
      <c r="G187" s="112"/>
      <c r="H187" s="47"/>
    </row>
    <row r="188" spans="1:10" ht="18" customHeight="1">
      <c r="A188" s="109" t="s">
        <v>48</v>
      </c>
      <c r="B188" s="109" t="s">
        <v>49</v>
      </c>
      <c r="C188" s="109" t="s">
        <v>50</v>
      </c>
      <c r="D188" s="109"/>
      <c r="E188" s="109"/>
      <c r="F188" s="34"/>
      <c r="G188" s="34" t="s">
        <v>51</v>
      </c>
      <c r="H188" s="47"/>
    </row>
    <row r="189" spans="1:10" ht="18" customHeight="1">
      <c r="A189" s="109"/>
      <c r="B189" s="109"/>
      <c r="C189" s="108" t="s">
        <v>52</v>
      </c>
      <c r="D189" s="108" t="s">
        <v>53</v>
      </c>
      <c r="E189" s="107" t="s">
        <v>54</v>
      </c>
      <c r="F189" s="35"/>
      <c r="G189" s="34">
        <v>0.894733</v>
      </c>
      <c r="H189" s="48"/>
    </row>
    <row r="190" spans="1:10" ht="18" customHeight="1">
      <c r="A190" s="109"/>
      <c r="B190" s="109"/>
      <c r="C190" s="108"/>
      <c r="D190" s="108"/>
      <c r="E190" s="107"/>
      <c r="F190" s="35"/>
      <c r="G190" s="34" t="s">
        <v>55</v>
      </c>
      <c r="H190" s="49"/>
    </row>
    <row r="191" spans="1:10" ht="18" customHeight="1">
      <c r="A191" s="34">
        <v>-207</v>
      </c>
      <c r="B191" s="34">
        <v>22</v>
      </c>
      <c r="C191" s="36">
        <v>11.61</v>
      </c>
      <c r="D191" s="36"/>
      <c r="E191" s="34">
        <v>10.39</v>
      </c>
      <c r="F191" s="34"/>
      <c r="G191" s="34"/>
      <c r="H191" s="50"/>
    </row>
    <row r="192" spans="1:10" ht="18" customHeight="1">
      <c r="A192" s="34">
        <v>-208</v>
      </c>
      <c r="B192" s="34">
        <v>17.45</v>
      </c>
      <c r="C192" s="36">
        <v>9.2100000000000009</v>
      </c>
      <c r="D192" s="36"/>
      <c r="E192" s="34">
        <v>8.24</v>
      </c>
      <c r="F192" s="34"/>
      <c r="G192" s="34"/>
      <c r="H192" s="50"/>
    </row>
    <row r="193" spans="1:8" ht="18" customHeight="1">
      <c r="A193" s="34">
        <v>-209</v>
      </c>
      <c r="B193" s="34">
        <v>13.74</v>
      </c>
      <c r="C193" s="36">
        <v>7.25</v>
      </c>
      <c r="D193" s="36"/>
      <c r="E193" s="34">
        <v>6.49</v>
      </c>
      <c r="F193" s="34"/>
      <c r="G193" s="34"/>
      <c r="H193" s="50"/>
    </row>
    <row r="194" spans="1:8" ht="18" customHeight="1">
      <c r="A194" s="34">
        <v>-210</v>
      </c>
      <c r="B194" s="34">
        <v>13.74</v>
      </c>
      <c r="C194" s="36">
        <v>7.25</v>
      </c>
      <c r="D194" s="36"/>
      <c r="E194" s="34">
        <v>6.49</v>
      </c>
      <c r="F194" s="34"/>
      <c r="G194" s="34"/>
      <c r="H194" s="50"/>
    </row>
    <row r="195" spans="1:8" ht="18" customHeight="1">
      <c r="A195" s="34">
        <v>-211</v>
      </c>
      <c r="B195" s="34">
        <v>17.45</v>
      </c>
      <c r="C195" s="36">
        <v>9.2100000000000009</v>
      </c>
      <c r="D195" s="36"/>
      <c r="E195" s="34">
        <v>8.24</v>
      </c>
      <c r="F195" s="34"/>
      <c r="G195" s="34"/>
      <c r="H195" s="50"/>
    </row>
    <row r="196" spans="1:8" ht="18" customHeight="1">
      <c r="A196" s="34">
        <v>-212</v>
      </c>
      <c r="B196" s="34">
        <v>22</v>
      </c>
      <c r="C196" s="36">
        <v>11.61</v>
      </c>
      <c r="D196" s="36"/>
      <c r="E196" s="34">
        <v>10.39</v>
      </c>
      <c r="F196" s="34"/>
      <c r="G196" s="34"/>
      <c r="H196" s="50"/>
    </row>
    <row r="197" spans="1:8" ht="18" customHeight="1">
      <c r="A197" s="34">
        <v>-213</v>
      </c>
      <c r="B197" s="34">
        <v>14.7</v>
      </c>
      <c r="C197" s="36">
        <v>7.76</v>
      </c>
      <c r="D197" s="34"/>
      <c r="E197" s="34">
        <v>6.94</v>
      </c>
      <c r="F197" s="34"/>
      <c r="G197" s="34"/>
      <c r="H197" s="50"/>
    </row>
    <row r="198" spans="1:8" ht="18" customHeight="1">
      <c r="A198" s="34">
        <v>-214</v>
      </c>
      <c r="B198" s="34">
        <v>14.7</v>
      </c>
      <c r="C198" s="36">
        <v>7.76</v>
      </c>
      <c r="D198" s="36"/>
      <c r="E198" s="34">
        <v>6.94</v>
      </c>
      <c r="F198" s="34"/>
      <c r="G198" s="34"/>
      <c r="H198" s="50"/>
    </row>
    <row r="199" spans="1:8" ht="18" customHeight="1">
      <c r="A199" s="34">
        <v>-215</v>
      </c>
      <c r="B199" s="34">
        <v>14.7</v>
      </c>
      <c r="C199" s="36">
        <v>7.76</v>
      </c>
      <c r="D199" s="36"/>
      <c r="E199" s="34">
        <v>6.94</v>
      </c>
      <c r="F199" s="34"/>
      <c r="G199" s="34"/>
      <c r="H199" s="50"/>
    </row>
    <row r="200" spans="1:8" ht="18" customHeight="1">
      <c r="A200" s="34">
        <v>-216</v>
      </c>
      <c r="B200" s="34">
        <v>20.63</v>
      </c>
      <c r="C200" s="36">
        <v>10.89</v>
      </c>
      <c r="D200" s="36"/>
      <c r="E200" s="34">
        <v>9.74</v>
      </c>
      <c r="F200" s="34"/>
      <c r="G200" s="34"/>
      <c r="H200" s="50"/>
    </row>
    <row r="201" spans="1:8" ht="18" customHeight="1">
      <c r="A201" s="34">
        <v>-217</v>
      </c>
      <c r="B201" s="34">
        <v>20.63</v>
      </c>
      <c r="C201" s="36">
        <v>10.89</v>
      </c>
      <c r="D201" s="36"/>
      <c r="E201" s="34">
        <v>9.74</v>
      </c>
      <c r="F201" s="34"/>
      <c r="G201" s="34"/>
      <c r="H201" s="50"/>
    </row>
    <row r="202" spans="1:8" ht="18" customHeight="1">
      <c r="A202" s="34">
        <v>-218</v>
      </c>
      <c r="B202" s="34">
        <v>14.7</v>
      </c>
      <c r="C202" s="36">
        <v>7.76</v>
      </c>
      <c r="D202" s="36"/>
      <c r="E202" s="34">
        <v>6.94</v>
      </c>
      <c r="F202" s="34"/>
      <c r="G202" s="34"/>
      <c r="H202" s="50"/>
    </row>
    <row r="203" spans="1:8" ht="18" customHeight="1">
      <c r="A203" s="34">
        <v>-219</v>
      </c>
      <c r="B203" s="34">
        <v>14.7</v>
      </c>
      <c r="C203" s="36">
        <v>7.76</v>
      </c>
      <c r="D203" s="34"/>
      <c r="E203" s="34">
        <v>6.94</v>
      </c>
      <c r="F203" s="34"/>
      <c r="G203" s="34"/>
      <c r="H203" s="50"/>
    </row>
    <row r="204" spans="1:8" ht="18" customHeight="1">
      <c r="A204" s="34">
        <v>-220</v>
      </c>
      <c r="B204" s="34">
        <v>14.7</v>
      </c>
      <c r="C204" s="36">
        <v>7.76</v>
      </c>
      <c r="D204" s="34"/>
      <c r="E204" s="34">
        <v>6.94</v>
      </c>
      <c r="F204" s="34"/>
      <c r="G204" s="34"/>
      <c r="H204" s="50"/>
    </row>
    <row r="205" spans="1:8" ht="18" customHeight="1">
      <c r="A205" s="34">
        <v>-221</v>
      </c>
      <c r="B205" s="34">
        <v>22</v>
      </c>
      <c r="C205" s="36">
        <v>11.61</v>
      </c>
      <c r="D205" s="36"/>
      <c r="E205" s="34">
        <v>10.39</v>
      </c>
      <c r="F205" s="34"/>
      <c r="G205" s="34"/>
      <c r="H205" s="50"/>
    </row>
    <row r="206" spans="1:8" ht="18" customHeight="1">
      <c r="A206" s="34">
        <v>-222</v>
      </c>
      <c r="B206" s="34">
        <v>17.45</v>
      </c>
      <c r="C206" s="36">
        <v>9.2100000000000009</v>
      </c>
      <c r="D206" s="36"/>
      <c r="E206" s="34">
        <v>8.24</v>
      </c>
      <c r="F206" s="34"/>
      <c r="G206" s="34"/>
      <c r="H206" s="50"/>
    </row>
    <row r="207" spans="1:8" ht="18" customHeight="1">
      <c r="A207" s="34">
        <v>-223</v>
      </c>
      <c r="B207" s="34">
        <v>13.74</v>
      </c>
      <c r="C207" s="36">
        <v>7.25</v>
      </c>
      <c r="D207" s="36"/>
      <c r="E207" s="34">
        <v>6.49</v>
      </c>
      <c r="F207" s="34"/>
      <c r="G207" s="34"/>
      <c r="H207" s="50"/>
    </row>
    <row r="208" spans="1:8" ht="18" customHeight="1">
      <c r="A208" s="34">
        <v>-224</v>
      </c>
      <c r="B208" s="34">
        <v>13.74</v>
      </c>
      <c r="C208" s="36">
        <v>7.25</v>
      </c>
      <c r="D208" s="36"/>
      <c r="E208" s="34">
        <v>6.49</v>
      </c>
      <c r="F208" s="34"/>
      <c r="G208" s="34"/>
      <c r="H208" s="50"/>
    </row>
    <row r="209" spans="1:8" ht="18" customHeight="1">
      <c r="A209" s="34">
        <v>-225</v>
      </c>
      <c r="B209" s="34">
        <v>17.45</v>
      </c>
      <c r="C209" s="36">
        <v>9.2100000000000009</v>
      </c>
      <c r="D209" s="36"/>
      <c r="E209" s="34">
        <v>8.24</v>
      </c>
      <c r="F209" s="34"/>
      <c r="G209" s="34"/>
      <c r="H209" s="50"/>
    </row>
    <row r="210" spans="1:8" ht="18" customHeight="1">
      <c r="A210" s="34">
        <v>-226</v>
      </c>
      <c r="B210" s="34">
        <v>22</v>
      </c>
      <c r="C210" s="36">
        <v>11.61</v>
      </c>
      <c r="D210" s="36"/>
      <c r="E210" s="34">
        <v>10.39</v>
      </c>
      <c r="F210" s="34"/>
      <c r="G210" s="34"/>
      <c r="H210" s="50"/>
    </row>
    <row r="211" spans="1:8" ht="18" customHeight="1">
      <c r="A211" s="34">
        <v>-227</v>
      </c>
      <c r="B211" s="34">
        <v>14.7</v>
      </c>
      <c r="C211" s="36">
        <v>7.76</v>
      </c>
      <c r="D211" s="36"/>
      <c r="E211" s="34">
        <v>6.94</v>
      </c>
      <c r="F211" s="34"/>
      <c r="G211" s="34"/>
      <c r="H211" s="50"/>
    </row>
    <row r="212" spans="1:8" ht="18" customHeight="1">
      <c r="A212" s="34">
        <v>-228</v>
      </c>
      <c r="B212" s="34">
        <v>14.7</v>
      </c>
      <c r="C212" s="36">
        <v>7.76</v>
      </c>
      <c r="D212" s="36"/>
      <c r="E212" s="34">
        <v>6.94</v>
      </c>
      <c r="F212" s="34"/>
      <c r="G212" s="34"/>
      <c r="H212" s="50"/>
    </row>
    <row r="213" spans="1:8" ht="18" customHeight="1">
      <c r="A213" s="34">
        <v>-229</v>
      </c>
      <c r="B213" s="34">
        <v>14.7</v>
      </c>
      <c r="C213" s="36">
        <v>7.76</v>
      </c>
      <c r="D213" s="36"/>
      <c r="E213" s="34">
        <v>6.94</v>
      </c>
      <c r="F213" s="34"/>
      <c r="G213" s="34"/>
      <c r="H213" s="50"/>
    </row>
    <row r="214" spans="1:8" ht="18" customHeight="1">
      <c r="A214" s="34">
        <v>-230</v>
      </c>
      <c r="B214" s="34">
        <v>20.63</v>
      </c>
      <c r="C214" s="36">
        <v>10.89</v>
      </c>
      <c r="D214" s="36"/>
      <c r="E214" s="34">
        <v>9.74</v>
      </c>
      <c r="F214" s="34"/>
      <c r="G214" s="34"/>
      <c r="H214" s="50"/>
    </row>
    <row r="215" spans="1:8" ht="18" customHeight="1">
      <c r="A215" s="34">
        <v>-231</v>
      </c>
      <c r="B215" s="34">
        <v>20.63</v>
      </c>
      <c r="C215" s="36">
        <v>10.89</v>
      </c>
      <c r="D215" s="36"/>
      <c r="E215" s="34">
        <v>9.74</v>
      </c>
      <c r="F215" s="34"/>
      <c r="G215" s="34"/>
      <c r="H215" s="50"/>
    </row>
    <row r="216" spans="1:8" ht="18" customHeight="1">
      <c r="A216" s="34">
        <v>-232</v>
      </c>
      <c r="B216" s="34">
        <v>14.7</v>
      </c>
      <c r="C216" s="36">
        <v>7.76</v>
      </c>
      <c r="D216" s="36"/>
      <c r="E216" s="34">
        <v>6.94</v>
      </c>
      <c r="F216" s="34"/>
      <c r="G216" s="34"/>
      <c r="H216" s="50"/>
    </row>
    <row r="217" spans="1:8" ht="18" customHeight="1">
      <c r="A217" s="34">
        <v>-233</v>
      </c>
      <c r="B217" s="34">
        <v>14.7</v>
      </c>
      <c r="C217" s="36">
        <v>7.76</v>
      </c>
      <c r="D217" s="36"/>
      <c r="E217" s="34">
        <v>6.94</v>
      </c>
      <c r="F217" s="34"/>
      <c r="G217" s="34"/>
      <c r="H217" s="50"/>
    </row>
    <row r="218" spans="1:8" ht="18" customHeight="1">
      <c r="A218" s="34">
        <v>-234</v>
      </c>
      <c r="B218" s="34">
        <v>14.7</v>
      </c>
      <c r="C218" s="36">
        <v>7.76</v>
      </c>
      <c r="D218" s="36"/>
      <c r="E218" s="34">
        <v>6.94</v>
      </c>
      <c r="F218" s="34"/>
      <c r="G218" s="34"/>
      <c r="H218" s="50"/>
    </row>
    <row r="219" spans="1:8" ht="18" customHeight="1">
      <c r="A219" s="34">
        <v>-235</v>
      </c>
      <c r="B219" s="34">
        <v>22</v>
      </c>
      <c r="C219" s="36">
        <v>11.61</v>
      </c>
      <c r="D219" s="36"/>
      <c r="E219" s="34">
        <v>10.39</v>
      </c>
      <c r="F219" s="34"/>
      <c r="G219" s="34"/>
      <c r="H219" s="50"/>
    </row>
    <row r="220" spans="1:8" ht="18" customHeight="1">
      <c r="A220" s="34">
        <v>-236</v>
      </c>
      <c r="B220" s="34">
        <v>17.45</v>
      </c>
      <c r="C220" s="36">
        <v>9.2100000000000009</v>
      </c>
      <c r="D220" s="36"/>
      <c r="E220" s="34">
        <v>8.24</v>
      </c>
      <c r="F220" s="34"/>
      <c r="G220" s="34"/>
      <c r="H220" s="50"/>
    </row>
    <row r="221" spans="1:8" ht="18" customHeight="1">
      <c r="A221" s="34" t="s">
        <v>58</v>
      </c>
      <c r="B221" s="34">
        <v>511.13</v>
      </c>
      <c r="C221" s="34">
        <v>269.77999999999997</v>
      </c>
      <c r="D221" s="34"/>
      <c r="E221" s="34">
        <v>241.35</v>
      </c>
      <c r="F221" s="34"/>
      <c r="G221" s="34"/>
      <c r="H221" s="50"/>
    </row>
    <row r="222" spans="1:8" ht="18" customHeight="1">
      <c r="A222" s="39" t="s">
        <v>60</v>
      </c>
      <c r="B222" s="34"/>
      <c r="C222" s="36"/>
      <c r="D222" s="36"/>
      <c r="E222" s="34"/>
      <c r="F222" s="34"/>
      <c r="G222" s="34"/>
      <c r="H222" s="50"/>
    </row>
    <row r="223" spans="1:8" ht="18" customHeight="1">
      <c r="A223" s="111" t="s">
        <v>46</v>
      </c>
      <c r="B223" s="111"/>
      <c r="C223" s="111"/>
      <c r="D223" s="111"/>
      <c r="E223" s="111"/>
      <c r="F223" s="111"/>
      <c r="G223" s="111"/>
      <c r="H223" s="47"/>
    </row>
    <row r="224" spans="1:8" ht="18" customHeight="1">
      <c r="A224" s="112" t="s">
        <v>204</v>
      </c>
      <c r="B224" s="112"/>
      <c r="C224" s="112"/>
      <c r="D224" s="112"/>
      <c r="E224" s="112"/>
      <c r="F224" s="112"/>
      <c r="G224" s="112"/>
      <c r="H224" s="47"/>
    </row>
    <row r="225" spans="1:8" ht="18" customHeight="1">
      <c r="A225" s="109" t="s">
        <v>48</v>
      </c>
      <c r="B225" s="109" t="s">
        <v>49</v>
      </c>
      <c r="C225" s="109" t="s">
        <v>50</v>
      </c>
      <c r="D225" s="109"/>
      <c r="E225" s="109"/>
      <c r="F225" s="34"/>
      <c r="G225" s="34" t="s">
        <v>51</v>
      </c>
      <c r="H225" s="47"/>
    </row>
    <row r="226" spans="1:8" ht="18" customHeight="1">
      <c r="A226" s="109"/>
      <c r="B226" s="109"/>
      <c r="C226" s="108" t="s">
        <v>52</v>
      </c>
      <c r="D226" s="108" t="s">
        <v>53</v>
      </c>
      <c r="E226" s="107" t="s">
        <v>54</v>
      </c>
      <c r="F226" s="35"/>
      <c r="G226" s="34">
        <v>0.894733</v>
      </c>
      <c r="H226" s="48"/>
    </row>
    <row r="227" spans="1:8" ht="18" customHeight="1">
      <c r="A227" s="109"/>
      <c r="B227" s="109"/>
      <c r="C227" s="108"/>
      <c r="D227" s="108"/>
      <c r="E227" s="107"/>
      <c r="F227" s="35"/>
      <c r="G227" s="34" t="s">
        <v>55</v>
      </c>
      <c r="H227" s="49"/>
    </row>
    <row r="228" spans="1:8" ht="18" customHeight="1">
      <c r="A228" s="34">
        <v>-237</v>
      </c>
      <c r="B228" s="34">
        <v>13.74</v>
      </c>
      <c r="C228" s="36">
        <v>7.25</v>
      </c>
      <c r="D228" s="36"/>
      <c r="E228" s="34">
        <v>6.49</v>
      </c>
      <c r="F228" s="34"/>
      <c r="G228" s="34"/>
      <c r="H228" s="50"/>
    </row>
    <row r="229" spans="1:8" ht="18" customHeight="1">
      <c r="A229" s="34">
        <v>-238</v>
      </c>
      <c r="B229" s="34">
        <v>13.74</v>
      </c>
      <c r="C229" s="36">
        <v>7.25</v>
      </c>
      <c r="D229" s="36"/>
      <c r="E229" s="34">
        <v>6.49</v>
      </c>
      <c r="F229" s="34"/>
      <c r="G229" s="34"/>
      <c r="H229" s="50"/>
    </row>
    <row r="230" spans="1:8" ht="18" customHeight="1">
      <c r="A230" s="34">
        <v>-239</v>
      </c>
      <c r="B230" s="34">
        <v>17.45</v>
      </c>
      <c r="C230" s="36">
        <v>9.2100000000000009</v>
      </c>
      <c r="D230" s="36"/>
      <c r="E230" s="34">
        <v>8.24</v>
      </c>
      <c r="F230" s="34"/>
      <c r="G230" s="34"/>
      <c r="H230" s="50"/>
    </row>
    <row r="231" spans="1:8" ht="18" customHeight="1">
      <c r="A231" s="34">
        <v>-240</v>
      </c>
      <c r="B231" s="34">
        <v>22</v>
      </c>
      <c r="C231" s="36">
        <v>11.61</v>
      </c>
      <c r="D231" s="36"/>
      <c r="E231" s="34">
        <v>10.39</v>
      </c>
      <c r="F231" s="34"/>
      <c r="G231" s="34"/>
      <c r="H231" s="50"/>
    </row>
    <row r="232" spans="1:8" ht="18" customHeight="1">
      <c r="A232" s="34">
        <v>-241</v>
      </c>
      <c r="B232" s="34">
        <v>14.7</v>
      </c>
      <c r="C232" s="36">
        <v>7.76</v>
      </c>
      <c r="D232" s="36"/>
      <c r="E232" s="34">
        <v>6.94</v>
      </c>
      <c r="F232" s="34"/>
      <c r="G232" s="34"/>
      <c r="H232" s="50"/>
    </row>
    <row r="233" spans="1:8" ht="18" customHeight="1">
      <c r="A233" s="34">
        <v>-242</v>
      </c>
      <c r="B233" s="34">
        <v>14.7</v>
      </c>
      <c r="C233" s="36">
        <v>7.76</v>
      </c>
      <c r="D233" s="36"/>
      <c r="E233" s="34">
        <v>6.94</v>
      </c>
      <c r="F233" s="34"/>
      <c r="G233" s="34"/>
      <c r="H233" s="50"/>
    </row>
    <row r="234" spans="1:8" ht="18" customHeight="1">
      <c r="A234" s="34">
        <v>-243</v>
      </c>
      <c r="B234" s="34">
        <v>14.7</v>
      </c>
      <c r="C234" s="36">
        <v>7.76</v>
      </c>
      <c r="D234" s="34"/>
      <c r="E234" s="34">
        <v>6.94</v>
      </c>
      <c r="F234" s="34"/>
      <c r="G234" s="34"/>
      <c r="H234" s="50"/>
    </row>
    <row r="235" spans="1:8" ht="18" customHeight="1">
      <c r="A235" s="34">
        <v>-244</v>
      </c>
      <c r="B235" s="34">
        <v>21.28</v>
      </c>
      <c r="C235" s="36">
        <v>11.23</v>
      </c>
      <c r="D235" s="36"/>
      <c r="E235" s="34">
        <v>10.050000000000001</v>
      </c>
      <c r="F235" s="34"/>
      <c r="G235" s="34"/>
      <c r="H235" s="50"/>
    </row>
    <row r="236" spans="1:8" ht="18" customHeight="1">
      <c r="A236" s="34">
        <v>-245</v>
      </c>
      <c r="B236" s="34">
        <v>9</v>
      </c>
      <c r="C236" s="36">
        <v>4.75</v>
      </c>
      <c r="D236" s="36"/>
      <c r="E236" s="34">
        <v>4.25</v>
      </c>
      <c r="F236" s="34"/>
      <c r="G236" s="34"/>
      <c r="H236" s="50"/>
    </row>
    <row r="237" spans="1:8" ht="18" customHeight="1">
      <c r="A237" s="34">
        <v>-246</v>
      </c>
      <c r="B237" s="34">
        <v>16.11</v>
      </c>
      <c r="C237" s="36">
        <v>8.5</v>
      </c>
      <c r="D237" s="36"/>
      <c r="E237" s="34">
        <v>7.61</v>
      </c>
      <c r="F237" s="34"/>
      <c r="G237" s="34"/>
      <c r="H237" s="50"/>
    </row>
    <row r="238" spans="1:8" ht="18" customHeight="1">
      <c r="A238" s="34">
        <v>-247</v>
      </c>
      <c r="B238" s="34">
        <v>21.32</v>
      </c>
      <c r="C238" s="36">
        <v>11.25</v>
      </c>
      <c r="D238" s="36"/>
      <c r="E238" s="34">
        <v>10.07</v>
      </c>
      <c r="F238" s="34"/>
      <c r="G238" s="34"/>
      <c r="H238" s="50"/>
    </row>
    <row r="239" spans="1:8" ht="18" customHeight="1">
      <c r="A239" s="34">
        <v>-248</v>
      </c>
      <c r="B239" s="34">
        <v>11.56</v>
      </c>
      <c r="C239" s="36">
        <v>6.1</v>
      </c>
      <c r="D239" s="36"/>
      <c r="E239" s="34">
        <v>5.46</v>
      </c>
      <c r="F239" s="34"/>
      <c r="G239" s="34"/>
      <c r="H239" s="50"/>
    </row>
    <row r="240" spans="1:8" ht="18" customHeight="1">
      <c r="A240" s="34">
        <v>-249</v>
      </c>
      <c r="B240" s="34">
        <v>18.95</v>
      </c>
      <c r="C240" s="36">
        <v>10</v>
      </c>
      <c r="D240" s="34"/>
      <c r="E240" s="34">
        <v>8.9499999999999993</v>
      </c>
      <c r="F240" s="34"/>
      <c r="G240" s="34"/>
      <c r="H240" s="50"/>
    </row>
    <row r="241" spans="1:8" ht="18" customHeight="1">
      <c r="A241" s="34">
        <v>-250</v>
      </c>
      <c r="B241" s="34">
        <v>8.5299999999999994</v>
      </c>
      <c r="C241" s="36">
        <v>4.5</v>
      </c>
      <c r="D241" s="34"/>
      <c r="E241" s="34">
        <v>4.03</v>
      </c>
      <c r="F241" s="34"/>
      <c r="G241" s="34"/>
      <c r="H241" s="50"/>
    </row>
    <row r="242" spans="1:8" ht="18" customHeight="1">
      <c r="A242" s="34">
        <v>-251</v>
      </c>
      <c r="B242" s="34">
        <v>15.63</v>
      </c>
      <c r="C242" s="36">
        <v>8.25</v>
      </c>
      <c r="D242" s="36"/>
      <c r="E242" s="34">
        <v>7.38</v>
      </c>
      <c r="F242" s="34"/>
      <c r="G242" s="34"/>
      <c r="H242" s="50"/>
    </row>
    <row r="243" spans="1:8" ht="18" customHeight="1">
      <c r="A243" s="34">
        <v>-252</v>
      </c>
      <c r="B243" s="34">
        <v>15.63</v>
      </c>
      <c r="C243" s="36">
        <v>8.25</v>
      </c>
      <c r="D243" s="36"/>
      <c r="E243" s="34">
        <v>7.38</v>
      </c>
      <c r="F243" s="34"/>
      <c r="G243" s="34"/>
      <c r="H243" s="50"/>
    </row>
    <row r="244" spans="1:8" ht="18" customHeight="1">
      <c r="A244" s="34">
        <v>-253</v>
      </c>
      <c r="B244" s="34">
        <v>8.5299999999999994</v>
      </c>
      <c r="C244" s="36">
        <v>4.5</v>
      </c>
      <c r="D244" s="36"/>
      <c r="E244" s="34">
        <v>4.03</v>
      </c>
      <c r="F244" s="34"/>
      <c r="G244" s="34"/>
      <c r="H244" s="50"/>
    </row>
    <row r="245" spans="1:8" ht="18" customHeight="1">
      <c r="A245" s="34">
        <v>-254</v>
      </c>
      <c r="B245" s="34">
        <v>8.5299999999999994</v>
      </c>
      <c r="C245" s="36">
        <v>4.5</v>
      </c>
      <c r="D245" s="36"/>
      <c r="E245" s="34">
        <v>4.03</v>
      </c>
      <c r="F245" s="34"/>
      <c r="G245" s="34"/>
      <c r="H245" s="50"/>
    </row>
    <row r="246" spans="1:8" ht="18" customHeight="1">
      <c r="A246" s="34">
        <v>-255</v>
      </c>
      <c r="B246" s="34">
        <v>15.63</v>
      </c>
      <c r="C246" s="36">
        <v>8.25</v>
      </c>
      <c r="D246" s="36"/>
      <c r="E246" s="34">
        <v>7.38</v>
      </c>
      <c r="F246" s="34"/>
      <c r="G246" s="34"/>
      <c r="H246" s="50"/>
    </row>
    <row r="247" spans="1:8" ht="18" customHeight="1">
      <c r="A247" s="34">
        <v>-256</v>
      </c>
      <c r="B247" s="34">
        <v>15.63</v>
      </c>
      <c r="C247" s="36">
        <v>8.25</v>
      </c>
      <c r="D247" s="36"/>
      <c r="E247" s="34">
        <v>7.38</v>
      </c>
      <c r="F247" s="34"/>
      <c r="G247" s="34"/>
      <c r="H247" s="50"/>
    </row>
    <row r="248" spans="1:8" ht="18" customHeight="1">
      <c r="A248" s="34">
        <v>-257</v>
      </c>
      <c r="B248" s="34">
        <v>8.5299999999999994</v>
      </c>
      <c r="C248" s="36">
        <v>4.5</v>
      </c>
      <c r="D248" s="36"/>
      <c r="E248" s="34">
        <v>4.03</v>
      </c>
      <c r="F248" s="34"/>
      <c r="G248" s="34"/>
      <c r="H248" s="50"/>
    </row>
    <row r="249" spans="1:8" ht="18" customHeight="1">
      <c r="A249" s="34">
        <v>-258</v>
      </c>
      <c r="B249" s="34">
        <v>18.95</v>
      </c>
      <c r="C249" s="36">
        <v>10</v>
      </c>
      <c r="D249" s="36"/>
      <c r="E249" s="34">
        <v>8.9499999999999993</v>
      </c>
      <c r="F249" s="34"/>
      <c r="G249" s="34"/>
      <c r="H249" s="50"/>
    </row>
    <row r="250" spans="1:8" ht="18" customHeight="1">
      <c r="A250" s="34">
        <v>-259</v>
      </c>
      <c r="B250" s="34">
        <v>11.56</v>
      </c>
      <c r="C250" s="36">
        <v>6.1</v>
      </c>
      <c r="D250" s="36"/>
      <c r="E250" s="34">
        <v>5.46</v>
      </c>
      <c r="F250" s="34"/>
      <c r="G250" s="34"/>
      <c r="H250" s="50"/>
    </row>
    <row r="251" spans="1:8" ht="18" customHeight="1">
      <c r="A251" s="34">
        <v>-260</v>
      </c>
      <c r="B251" s="34">
        <v>21.32</v>
      </c>
      <c r="C251" s="36">
        <v>11.25</v>
      </c>
      <c r="D251" s="36"/>
      <c r="E251" s="34">
        <v>10.07</v>
      </c>
      <c r="F251" s="34"/>
      <c r="G251" s="34"/>
      <c r="H251" s="50"/>
    </row>
    <row r="252" spans="1:8" ht="18" customHeight="1">
      <c r="A252" s="34">
        <v>-261</v>
      </c>
      <c r="B252" s="34">
        <v>15.63</v>
      </c>
      <c r="C252" s="36">
        <v>8.25</v>
      </c>
      <c r="D252" s="36"/>
      <c r="E252" s="34">
        <v>7.38</v>
      </c>
      <c r="F252" s="34"/>
      <c r="G252" s="34"/>
      <c r="H252" s="50"/>
    </row>
    <row r="253" spans="1:8" ht="18" customHeight="1">
      <c r="A253" s="34">
        <v>-262</v>
      </c>
      <c r="B253" s="34">
        <v>8.5299999999999994</v>
      </c>
      <c r="C253" s="36">
        <v>4.5</v>
      </c>
      <c r="D253" s="36"/>
      <c r="E253" s="34">
        <v>4.03</v>
      </c>
      <c r="F253" s="34"/>
      <c r="G253" s="34"/>
      <c r="H253" s="50"/>
    </row>
    <row r="254" spans="1:8" ht="18" customHeight="1">
      <c r="A254" s="34">
        <v>-263</v>
      </c>
      <c r="B254" s="34">
        <v>8.5299999999999994</v>
      </c>
      <c r="C254" s="36">
        <v>4.5</v>
      </c>
      <c r="D254" s="36"/>
      <c r="E254" s="34">
        <v>4.03</v>
      </c>
      <c r="F254" s="34"/>
      <c r="G254" s="34"/>
      <c r="H254" s="50"/>
    </row>
    <row r="255" spans="1:8" ht="18" customHeight="1">
      <c r="A255" s="34">
        <v>-264</v>
      </c>
      <c r="B255" s="34">
        <v>15.63</v>
      </c>
      <c r="C255" s="36">
        <v>8.25</v>
      </c>
      <c r="D255" s="36"/>
      <c r="E255" s="34">
        <v>7.38</v>
      </c>
      <c r="F255" s="34"/>
      <c r="G255" s="34"/>
      <c r="H255" s="50"/>
    </row>
    <row r="256" spans="1:8" ht="18" customHeight="1">
      <c r="A256" s="34">
        <v>-265</v>
      </c>
      <c r="B256" s="34">
        <v>21.32</v>
      </c>
      <c r="C256" s="36">
        <v>11.25</v>
      </c>
      <c r="D256" s="36"/>
      <c r="E256" s="34">
        <v>10.07</v>
      </c>
      <c r="F256" s="34"/>
      <c r="G256" s="34"/>
      <c r="H256" s="50"/>
    </row>
    <row r="257" spans="1:8" ht="18" customHeight="1">
      <c r="A257" s="34">
        <v>-266</v>
      </c>
      <c r="B257" s="34">
        <v>11.56</v>
      </c>
      <c r="C257" s="36">
        <v>6.1</v>
      </c>
      <c r="D257" s="36"/>
      <c r="E257" s="34">
        <v>5.46</v>
      </c>
      <c r="F257" s="34"/>
      <c r="G257" s="34"/>
      <c r="H257" s="50"/>
    </row>
    <row r="258" spans="1:8" ht="18" customHeight="1">
      <c r="A258" s="34" t="s">
        <v>58</v>
      </c>
      <c r="B258" s="34">
        <v>438.92</v>
      </c>
      <c r="C258" s="34">
        <v>231.63</v>
      </c>
      <c r="D258" s="34"/>
      <c r="E258" s="34">
        <v>207.29</v>
      </c>
      <c r="F258" s="34"/>
      <c r="G258" s="34"/>
      <c r="H258" s="50"/>
    </row>
    <row r="259" spans="1:8" ht="18" customHeight="1">
      <c r="A259" s="39" t="s">
        <v>60</v>
      </c>
      <c r="B259" s="34"/>
      <c r="C259" s="36"/>
      <c r="D259" s="36"/>
      <c r="E259" s="34"/>
      <c r="F259" s="34"/>
      <c r="G259" s="34"/>
      <c r="H259" s="50"/>
    </row>
    <row r="260" spans="1:8" ht="18" customHeight="1">
      <c r="A260" s="111" t="s">
        <v>46</v>
      </c>
      <c r="B260" s="111"/>
      <c r="C260" s="111"/>
      <c r="D260" s="111"/>
      <c r="E260" s="111"/>
      <c r="F260" s="111"/>
      <c r="G260" s="111"/>
      <c r="H260" s="47"/>
    </row>
    <row r="261" spans="1:8" ht="18" customHeight="1">
      <c r="A261" s="112" t="s">
        <v>204</v>
      </c>
      <c r="B261" s="112"/>
      <c r="C261" s="112"/>
      <c r="D261" s="112"/>
      <c r="E261" s="112"/>
      <c r="F261" s="112"/>
      <c r="G261" s="112"/>
      <c r="H261" s="47"/>
    </row>
    <row r="262" spans="1:8" ht="18" customHeight="1">
      <c r="A262" s="109" t="s">
        <v>48</v>
      </c>
      <c r="B262" s="109" t="s">
        <v>49</v>
      </c>
      <c r="C262" s="109" t="s">
        <v>50</v>
      </c>
      <c r="D262" s="109"/>
      <c r="E262" s="109"/>
      <c r="F262" s="34"/>
      <c r="G262" s="34" t="s">
        <v>51</v>
      </c>
      <c r="H262" s="47"/>
    </row>
    <row r="263" spans="1:8" ht="18" customHeight="1">
      <c r="A263" s="109"/>
      <c r="B263" s="109"/>
      <c r="C263" s="108" t="s">
        <v>52</v>
      </c>
      <c r="D263" s="108" t="s">
        <v>53</v>
      </c>
      <c r="E263" s="107" t="s">
        <v>54</v>
      </c>
      <c r="F263" s="35"/>
      <c r="G263" s="34">
        <v>0.894733</v>
      </c>
      <c r="H263" s="48"/>
    </row>
    <row r="264" spans="1:8" ht="18" customHeight="1">
      <c r="A264" s="109"/>
      <c r="B264" s="109"/>
      <c r="C264" s="108"/>
      <c r="D264" s="108"/>
      <c r="E264" s="107"/>
      <c r="F264" s="35"/>
      <c r="G264" s="34" t="s">
        <v>55</v>
      </c>
      <c r="H264" s="49"/>
    </row>
    <row r="265" spans="1:8" ht="18" customHeight="1">
      <c r="A265" s="34">
        <v>-267</v>
      </c>
      <c r="B265" s="34">
        <v>18.95</v>
      </c>
      <c r="C265" s="36">
        <v>10</v>
      </c>
      <c r="D265" s="36"/>
      <c r="E265" s="34">
        <v>8.9499999999999993</v>
      </c>
      <c r="F265" s="34"/>
      <c r="G265" s="34"/>
      <c r="H265" s="50"/>
    </row>
    <row r="266" spans="1:8" ht="18" customHeight="1">
      <c r="A266" s="34">
        <v>-268</v>
      </c>
      <c r="B266" s="34">
        <v>8.5299999999999994</v>
      </c>
      <c r="C266" s="36">
        <v>4.5</v>
      </c>
      <c r="D266" s="36"/>
      <c r="E266" s="34">
        <v>4.03</v>
      </c>
      <c r="F266" s="34"/>
      <c r="G266" s="34"/>
      <c r="H266" s="50"/>
    </row>
    <row r="267" spans="1:8" ht="18" customHeight="1">
      <c r="A267" s="34">
        <v>-269</v>
      </c>
      <c r="B267" s="34">
        <v>15.63</v>
      </c>
      <c r="C267" s="36">
        <v>8.25</v>
      </c>
      <c r="D267" s="36"/>
      <c r="E267" s="34">
        <v>7.38</v>
      </c>
      <c r="F267" s="34"/>
      <c r="G267" s="34"/>
      <c r="H267" s="50"/>
    </row>
    <row r="268" spans="1:8" ht="18" customHeight="1">
      <c r="A268" s="34" t="s">
        <v>64</v>
      </c>
      <c r="B268" s="34"/>
      <c r="C268" s="36"/>
      <c r="D268" s="36"/>
      <c r="E268" s="34"/>
      <c r="F268" s="34"/>
      <c r="G268" s="34"/>
      <c r="H268" s="50"/>
    </row>
    <row r="269" spans="1:8" ht="18" customHeight="1">
      <c r="A269" s="34">
        <v>-101</v>
      </c>
      <c r="B269" s="34">
        <v>15.63</v>
      </c>
      <c r="C269" s="36">
        <v>8.25</v>
      </c>
      <c r="D269" s="36"/>
      <c r="E269" s="34">
        <v>7.38</v>
      </c>
      <c r="F269" s="34"/>
      <c r="G269" s="34"/>
      <c r="H269" s="50"/>
    </row>
    <row r="270" spans="1:8" ht="18" customHeight="1">
      <c r="A270" s="34">
        <v>-102</v>
      </c>
      <c r="B270" s="34">
        <v>8.5299999999999994</v>
      </c>
      <c r="C270" s="36">
        <v>4.5</v>
      </c>
      <c r="D270" s="36"/>
      <c r="E270" s="34">
        <v>4.03</v>
      </c>
      <c r="F270" s="34"/>
      <c r="G270" s="34"/>
      <c r="H270" s="50"/>
    </row>
    <row r="271" spans="1:8" ht="18" customHeight="1">
      <c r="A271" s="34">
        <v>-103</v>
      </c>
      <c r="B271" s="34">
        <v>20.63</v>
      </c>
      <c r="C271" s="36">
        <v>10.89</v>
      </c>
      <c r="D271" s="34"/>
      <c r="E271" s="34">
        <v>9.74</v>
      </c>
      <c r="F271" s="34"/>
      <c r="G271" s="34"/>
      <c r="H271" s="50"/>
    </row>
    <row r="272" spans="1:8" ht="18" customHeight="1">
      <c r="A272" s="34">
        <v>-104</v>
      </c>
      <c r="B272" s="34">
        <v>14.7</v>
      </c>
      <c r="C272" s="36">
        <v>7.76</v>
      </c>
      <c r="D272" s="36"/>
      <c r="E272" s="34">
        <v>6.94</v>
      </c>
      <c r="F272" s="34"/>
      <c r="G272" s="34"/>
      <c r="H272" s="50"/>
    </row>
    <row r="273" spans="1:8" ht="18" customHeight="1">
      <c r="A273" s="34">
        <v>-105</v>
      </c>
      <c r="B273" s="34">
        <v>14.7</v>
      </c>
      <c r="C273" s="36">
        <v>7.76</v>
      </c>
      <c r="D273" s="36"/>
      <c r="E273" s="34">
        <v>6.94</v>
      </c>
      <c r="F273" s="34"/>
      <c r="G273" s="34"/>
      <c r="H273" s="50"/>
    </row>
    <row r="274" spans="1:8" ht="18" customHeight="1">
      <c r="A274" s="34">
        <v>-106</v>
      </c>
      <c r="B274" s="34">
        <v>14.7</v>
      </c>
      <c r="C274" s="36">
        <v>7.76</v>
      </c>
      <c r="D274" s="36"/>
      <c r="E274" s="34">
        <v>6.94</v>
      </c>
      <c r="F274" s="34"/>
      <c r="G274" s="34"/>
      <c r="H274" s="50"/>
    </row>
    <row r="275" spans="1:8" ht="18" customHeight="1">
      <c r="A275" s="34">
        <v>-107</v>
      </c>
      <c r="B275" s="34">
        <v>22</v>
      </c>
      <c r="C275" s="36">
        <v>11.61</v>
      </c>
      <c r="D275" s="36"/>
      <c r="E275" s="34">
        <v>10.39</v>
      </c>
      <c r="F275" s="34"/>
      <c r="G275" s="34"/>
      <c r="H275" s="50"/>
    </row>
    <row r="276" spans="1:8" ht="18" customHeight="1">
      <c r="A276" s="34">
        <v>-108</v>
      </c>
      <c r="B276" s="34">
        <v>17.45</v>
      </c>
      <c r="C276" s="36">
        <v>9.2100000000000009</v>
      </c>
      <c r="D276" s="36"/>
      <c r="E276" s="34">
        <v>8.24</v>
      </c>
      <c r="F276" s="34"/>
      <c r="G276" s="34"/>
      <c r="H276" s="50"/>
    </row>
    <row r="277" spans="1:8" ht="18" customHeight="1">
      <c r="A277" s="34">
        <v>-109</v>
      </c>
      <c r="B277" s="34">
        <v>13.74</v>
      </c>
      <c r="C277" s="36">
        <v>7.25</v>
      </c>
      <c r="D277" s="34"/>
      <c r="E277" s="34">
        <v>6.49</v>
      </c>
      <c r="F277" s="34"/>
      <c r="G277" s="34"/>
      <c r="H277" s="50"/>
    </row>
    <row r="278" spans="1:8" ht="18" customHeight="1">
      <c r="A278" s="34">
        <v>-110</v>
      </c>
      <c r="B278" s="34">
        <v>13.74</v>
      </c>
      <c r="C278" s="36">
        <v>7.25</v>
      </c>
      <c r="D278" s="34"/>
      <c r="E278" s="34">
        <v>6.49</v>
      </c>
      <c r="F278" s="34"/>
      <c r="G278" s="34"/>
      <c r="H278" s="50"/>
    </row>
    <row r="279" spans="1:8" ht="18" customHeight="1">
      <c r="A279" s="34">
        <v>-111</v>
      </c>
      <c r="B279" s="34">
        <v>17.45</v>
      </c>
      <c r="C279" s="36">
        <v>9.2100000000000009</v>
      </c>
      <c r="D279" s="36"/>
      <c r="E279" s="34">
        <v>8.24</v>
      </c>
      <c r="F279" s="34"/>
      <c r="G279" s="34"/>
      <c r="H279" s="50"/>
    </row>
    <row r="280" spans="1:8" ht="18" customHeight="1">
      <c r="A280" s="34">
        <v>-112</v>
      </c>
      <c r="B280" s="34">
        <v>22</v>
      </c>
      <c r="C280" s="36">
        <v>11.61</v>
      </c>
      <c r="D280" s="36"/>
      <c r="E280" s="34">
        <v>10.39</v>
      </c>
      <c r="F280" s="34"/>
      <c r="G280" s="34"/>
      <c r="H280" s="50"/>
    </row>
    <row r="281" spans="1:8" ht="18" customHeight="1">
      <c r="A281" s="34">
        <v>-113</v>
      </c>
      <c r="B281" s="34">
        <v>14.7</v>
      </c>
      <c r="C281" s="36">
        <v>7.76</v>
      </c>
      <c r="D281" s="36"/>
      <c r="E281" s="34">
        <v>6.94</v>
      </c>
      <c r="F281" s="34"/>
      <c r="G281" s="34"/>
      <c r="H281" s="50"/>
    </row>
    <row r="282" spans="1:8" ht="18" customHeight="1">
      <c r="A282" s="34">
        <v>-114</v>
      </c>
      <c r="B282" s="34">
        <v>14.7</v>
      </c>
      <c r="C282" s="36">
        <v>7.76</v>
      </c>
      <c r="D282" s="36"/>
      <c r="E282" s="34">
        <v>6.94</v>
      </c>
      <c r="F282" s="34"/>
      <c r="G282" s="34"/>
      <c r="H282" s="50"/>
    </row>
    <row r="283" spans="1:8" ht="18" customHeight="1">
      <c r="A283" s="34">
        <v>-115</v>
      </c>
      <c r="B283" s="34">
        <v>14.7</v>
      </c>
      <c r="C283" s="36">
        <v>7.76</v>
      </c>
      <c r="D283" s="36"/>
      <c r="E283" s="34">
        <v>6.94</v>
      </c>
      <c r="F283" s="34"/>
      <c r="G283" s="34"/>
      <c r="H283" s="50"/>
    </row>
    <row r="284" spans="1:8" ht="18" customHeight="1">
      <c r="A284" s="34">
        <v>-116</v>
      </c>
      <c r="B284" s="34">
        <v>14.7</v>
      </c>
      <c r="C284" s="36">
        <v>7.76</v>
      </c>
      <c r="D284" s="36"/>
      <c r="E284" s="34">
        <v>6.94</v>
      </c>
      <c r="F284" s="34"/>
      <c r="G284" s="34"/>
      <c r="H284" s="50"/>
    </row>
    <row r="285" spans="1:8" ht="18" customHeight="1">
      <c r="A285" s="34">
        <v>-117</v>
      </c>
      <c r="B285" s="34">
        <v>14.7</v>
      </c>
      <c r="C285" s="36">
        <v>7.76</v>
      </c>
      <c r="D285" s="36"/>
      <c r="E285" s="34">
        <v>6.94</v>
      </c>
      <c r="F285" s="34"/>
      <c r="G285" s="34"/>
      <c r="H285" s="50"/>
    </row>
    <row r="286" spans="1:8" ht="18" customHeight="1">
      <c r="A286" s="34">
        <v>-118</v>
      </c>
      <c r="B286" s="34">
        <v>14.7</v>
      </c>
      <c r="C286" s="36">
        <v>7.76</v>
      </c>
      <c r="D286" s="36"/>
      <c r="E286" s="34">
        <v>6.94</v>
      </c>
      <c r="F286" s="34"/>
      <c r="G286" s="34"/>
      <c r="H286" s="50"/>
    </row>
    <row r="287" spans="1:8" ht="18" customHeight="1">
      <c r="A287" s="34">
        <v>-119</v>
      </c>
      <c r="B287" s="34">
        <v>22</v>
      </c>
      <c r="C287" s="36">
        <v>11.61</v>
      </c>
      <c r="D287" s="36"/>
      <c r="E287" s="34">
        <v>10.39</v>
      </c>
      <c r="F287" s="34"/>
      <c r="G287" s="34"/>
      <c r="H287" s="50"/>
    </row>
    <row r="288" spans="1:8" ht="18" customHeight="1">
      <c r="A288" s="34">
        <v>-120</v>
      </c>
      <c r="B288" s="34">
        <v>17.45</v>
      </c>
      <c r="C288" s="36">
        <v>9.2100000000000009</v>
      </c>
      <c r="D288" s="36"/>
      <c r="E288" s="34">
        <v>8.24</v>
      </c>
      <c r="F288" s="34"/>
      <c r="G288" s="34"/>
      <c r="H288" s="50"/>
    </row>
    <row r="289" spans="1:8" ht="18" customHeight="1">
      <c r="A289" s="34">
        <v>-121</v>
      </c>
      <c r="B289" s="34">
        <v>13.74</v>
      </c>
      <c r="C289" s="36">
        <v>7.25</v>
      </c>
      <c r="D289" s="36"/>
      <c r="E289" s="34">
        <v>6.49</v>
      </c>
      <c r="F289" s="34"/>
      <c r="G289" s="34"/>
      <c r="H289" s="50"/>
    </row>
    <row r="290" spans="1:8" ht="18" customHeight="1">
      <c r="A290" s="34">
        <v>-122</v>
      </c>
      <c r="B290" s="34">
        <v>13.74</v>
      </c>
      <c r="C290" s="36">
        <v>7.25</v>
      </c>
      <c r="D290" s="36"/>
      <c r="E290" s="34">
        <v>6.49</v>
      </c>
      <c r="F290" s="34"/>
      <c r="G290" s="34"/>
      <c r="H290" s="50"/>
    </row>
    <row r="291" spans="1:8" ht="18" customHeight="1">
      <c r="A291" s="34">
        <v>-123</v>
      </c>
      <c r="B291" s="34">
        <v>17.45</v>
      </c>
      <c r="C291" s="36">
        <v>9.2100000000000009</v>
      </c>
      <c r="D291" s="36"/>
      <c r="E291" s="34">
        <v>8.24</v>
      </c>
      <c r="F291" s="34"/>
      <c r="G291" s="34"/>
      <c r="H291" s="50"/>
    </row>
    <row r="292" spans="1:8" ht="18" customHeight="1">
      <c r="A292" s="34">
        <v>-124</v>
      </c>
      <c r="B292" s="34">
        <v>22</v>
      </c>
      <c r="C292" s="36">
        <v>11.61</v>
      </c>
      <c r="D292" s="36"/>
      <c r="E292" s="34">
        <v>10.39</v>
      </c>
      <c r="F292" s="34"/>
      <c r="G292" s="34"/>
      <c r="H292" s="50"/>
    </row>
    <row r="293" spans="1:8" ht="18" customHeight="1">
      <c r="A293" s="34">
        <v>-125</v>
      </c>
      <c r="B293" s="34">
        <v>14.7</v>
      </c>
      <c r="C293" s="36">
        <v>7.76</v>
      </c>
      <c r="D293" s="36"/>
      <c r="E293" s="34">
        <v>6.94</v>
      </c>
      <c r="F293" s="34"/>
      <c r="G293" s="34"/>
      <c r="H293" s="50"/>
    </row>
    <row r="294" spans="1:8" ht="18" customHeight="1">
      <c r="A294" s="34">
        <v>-126</v>
      </c>
      <c r="B294" s="34">
        <v>14.7</v>
      </c>
      <c r="C294" s="36">
        <v>7.76</v>
      </c>
      <c r="D294" s="36"/>
      <c r="E294" s="34">
        <v>6.94</v>
      </c>
      <c r="F294" s="34"/>
      <c r="G294" s="34"/>
      <c r="H294" s="50"/>
    </row>
    <row r="295" spans="1:8" ht="18" customHeight="1">
      <c r="A295" s="34" t="s">
        <v>58</v>
      </c>
      <c r="B295" s="34">
        <v>462.36</v>
      </c>
      <c r="C295" s="34">
        <v>244.03</v>
      </c>
      <c r="D295" s="34"/>
      <c r="E295" s="34">
        <v>218.33</v>
      </c>
      <c r="F295" s="34"/>
      <c r="G295" s="34"/>
      <c r="H295" s="50"/>
    </row>
    <row r="296" spans="1:8" ht="18" customHeight="1">
      <c r="A296" s="39" t="s">
        <v>60</v>
      </c>
      <c r="B296" s="34"/>
      <c r="C296" s="36"/>
      <c r="D296" s="36"/>
      <c r="E296" s="34"/>
      <c r="F296" s="34"/>
      <c r="G296" s="34"/>
      <c r="H296" s="50"/>
    </row>
    <row r="297" spans="1:8" ht="18" customHeight="1">
      <c r="A297" s="111" t="s">
        <v>46</v>
      </c>
      <c r="B297" s="111"/>
      <c r="C297" s="111"/>
      <c r="D297" s="111"/>
      <c r="E297" s="111"/>
      <c r="F297" s="111"/>
      <c r="G297" s="111"/>
      <c r="H297" s="47"/>
    </row>
    <row r="298" spans="1:8" ht="18" customHeight="1">
      <c r="A298" s="112" t="s">
        <v>204</v>
      </c>
      <c r="B298" s="112"/>
      <c r="C298" s="112"/>
      <c r="D298" s="112"/>
      <c r="E298" s="112"/>
      <c r="F298" s="112"/>
      <c r="G298" s="112"/>
      <c r="H298" s="47"/>
    </row>
    <row r="299" spans="1:8" ht="18" customHeight="1">
      <c r="A299" s="109" t="s">
        <v>48</v>
      </c>
      <c r="B299" s="109" t="s">
        <v>49</v>
      </c>
      <c r="C299" s="109" t="s">
        <v>50</v>
      </c>
      <c r="D299" s="109"/>
      <c r="E299" s="109"/>
      <c r="F299" s="34"/>
      <c r="G299" s="34" t="s">
        <v>51</v>
      </c>
      <c r="H299" s="47"/>
    </row>
    <row r="300" spans="1:8" ht="18" customHeight="1">
      <c r="A300" s="109"/>
      <c r="B300" s="109"/>
      <c r="C300" s="108" t="s">
        <v>52</v>
      </c>
      <c r="D300" s="108" t="s">
        <v>53</v>
      </c>
      <c r="E300" s="107" t="s">
        <v>54</v>
      </c>
      <c r="F300" s="35"/>
      <c r="G300" s="34">
        <v>0.894733</v>
      </c>
      <c r="H300" s="48"/>
    </row>
    <row r="301" spans="1:8" ht="18" customHeight="1">
      <c r="A301" s="109"/>
      <c r="B301" s="109"/>
      <c r="C301" s="108"/>
      <c r="D301" s="108"/>
      <c r="E301" s="107"/>
      <c r="F301" s="35"/>
      <c r="G301" s="34" t="s">
        <v>55</v>
      </c>
      <c r="H301" s="49"/>
    </row>
    <row r="302" spans="1:8" ht="18" customHeight="1">
      <c r="A302" s="34">
        <v>-127</v>
      </c>
      <c r="B302" s="34">
        <v>14.7</v>
      </c>
      <c r="C302" s="36">
        <v>7.76</v>
      </c>
      <c r="D302" s="36"/>
      <c r="E302" s="34">
        <v>6.94</v>
      </c>
      <c r="F302" s="34"/>
      <c r="G302" s="34"/>
      <c r="H302" s="50"/>
    </row>
    <row r="303" spans="1:8" ht="18" customHeight="1">
      <c r="A303" s="34">
        <v>-128</v>
      </c>
      <c r="B303" s="34">
        <v>20.63</v>
      </c>
      <c r="C303" s="36">
        <v>10.89</v>
      </c>
      <c r="D303" s="36"/>
      <c r="E303" s="34">
        <v>9.74</v>
      </c>
      <c r="F303" s="34"/>
      <c r="G303" s="34"/>
      <c r="H303" s="50"/>
    </row>
    <row r="304" spans="1:8" ht="18" customHeight="1">
      <c r="A304" s="34">
        <v>-129</v>
      </c>
      <c r="B304" s="34">
        <v>8.5299999999999994</v>
      </c>
      <c r="C304" s="36">
        <v>4.5</v>
      </c>
      <c r="D304" s="36"/>
      <c r="E304" s="34">
        <v>4.03</v>
      </c>
      <c r="F304" s="34"/>
      <c r="G304" s="34"/>
      <c r="H304" s="50"/>
    </row>
    <row r="305" spans="1:8" ht="18" customHeight="1">
      <c r="A305" s="34">
        <v>-130</v>
      </c>
      <c r="B305" s="34">
        <v>15.63</v>
      </c>
      <c r="C305" s="36">
        <v>8.25</v>
      </c>
      <c r="D305" s="36"/>
      <c r="E305" s="34">
        <v>7.38</v>
      </c>
      <c r="F305" s="34"/>
      <c r="G305" s="34"/>
      <c r="H305" s="50"/>
    </row>
    <row r="306" spans="1:8" ht="18" customHeight="1">
      <c r="A306" s="34">
        <v>-131</v>
      </c>
      <c r="B306" s="34">
        <v>21.32</v>
      </c>
      <c r="C306" s="36">
        <v>11.25</v>
      </c>
      <c r="D306" s="36"/>
      <c r="E306" s="34">
        <v>10.07</v>
      </c>
      <c r="F306" s="34"/>
      <c r="G306" s="34"/>
      <c r="H306" s="50"/>
    </row>
    <row r="307" spans="1:8" ht="18" customHeight="1">
      <c r="A307" s="34">
        <v>-132</v>
      </c>
      <c r="B307" s="34">
        <v>11.56</v>
      </c>
      <c r="C307" s="36">
        <v>6.1</v>
      </c>
      <c r="D307" s="36"/>
      <c r="E307" s="34">
        <v>5.46</v>
      </c>
      <c r="F307" s="34"/>
      <c r="G307" s="34"/>
      <c r="H307" s="50"/>
    </row>
    <row r="308" spans="1:8" ht="18" customHeight="1">
      <c r="A308" s="34">
        <v>-133</v>
      </c>
      <c r="B308" s="34">
        <v>18.95</v>
      </c>
      <c r="C308" s="36">
        <v>10</v>
      </c>
      <c r="D308" s="34"/>
      <c r="E308" s="34">
        <v>8.9499999999999993</v>
      </c>
      <c r="F308" s="34"/>
      <c r="G308" s="34"/>
      <c r="H308" s="50"/>
    </row>
    <row r="309" spans="1:8" ht="18" customHeight="1">
      <c r="A309" s="34">
        <v>-134</v>
      </c>
      <c r="B309" s="34">
        <v>8.5299999999999994</v>
      </c>
      <c r="C309" s="36">
        <v>4.5</v>
      </c>
      <c r="D309" s="36"/>
      <c r="E309" s="34">
        <v>4.03</v>
      </c>
      <c r="F309" s="34"/>
      <c r="G309" s="34"/>
      <c r="H309" s="50"/>
    </row>
    <row r="310" spans="1:8" ht="18" customHeight="1">
      <c r="A310" s="34">
        <v>-135</v>
      </c>
      <c r="B310" s="34">
        <v>15.63</v>
      </c>
      <c r="C310" s="36">
        <v>8.25</v>
      </c>
      <c r="D310" s="36"/>
      <c r="E310" s="34">
        <v>7.38</v>
      </c>
      <c r="F310" s="34"/>
      <c r="G310" s="34"/>
      <c r="H310" s="50"/>
    </row>
    <row r="311" spans="1:8" ht="18" customHeight="1">
      <c r="A311" s="34" t="s">
        <v>205</v>
      </c>
      <c r="B311" s="34"/>
      <c r="C311" s="36"/>
      <c r="D311" s="36"/>
      <c r="E311" s="34"/>
      <c r="F311" s="34"/>
      <c r="G311" s="34"/>
      <c r="H311" s="50"/>
    </row>
    <row r="312" spans="1:8" ht="18" customHeight="1">
      <c r="A312" s="34">
        <v>-1</v>
      </c>
      <c r="B312" s="34">
        <v>20.63</v>
      </c>
      <c r="C312" s="36">
        <v>10.89</v>
      </c>
      <c r="D312" s="36"/>
      <c r="E312" s="34">
        <v>9.74</v>
      </c>
      <c r="F312" s="34"/>
      <c r="G312" s="34"/>
      <c r="H312" s="50"/>
    </row>
    <row r="313" spans="1:8" ht="18" customHeight="1">
      <c r="A313" s="34">
        <v>-2</v>
      </c>
      <c r="B313" s="34">
        <v>14.7</v>
      </c>
      <c r="C313" s="36">
        <v>7.76</v>
      </c>
      <c r="D313" s="36"/>
      <c r="E313" s="34">
        <v>6.94</v>
      </c>
      <c r="F313" s="34"/>
      <c r="G313" s="34"/>
      <c r="H313" s="50"/>
    </row>
    <row r="314" spans="1:8" ht="18" customHeight="1">
      <c r="A314" s="34">
        <v>-3</v>
      </c>
      <c r="B314" s="34">
        <v>14.7</v>
      </c>
      <c r="C314" s="36">
        <v>7.76</v>
      </c>
      <c r="D314" s="34"/>
      <c r="E314" s="34">
        <v>6.94</v>
      </c>
      <c r="F314" s="34"/>
      <c r="G314" s="34"/>
      <c r="H314" s="50"/>
    </row>
    <row r="315" spans="1:8" ht="18" customHeight="1">
      <c r="A315" s="34">
        <v>-4</v>
      </c>
      <c r="B315" s="34">
        <v>14.7</v>
      </c>
      <c r="C315" s="36">
        <v>7.76</v>
      </c>
      <c r="D315" s="34"/>
      <c r="E315" s="34">
        <v>6.94</v>
      </c>
      <c r="F315" s="34"/>
      <c r="G315" s="34"/>
      <c r="H315" s="50"/>
    </row>
    <row r="316" spans="1:8" ht="18" customHeight="1">
      <c r="A316" s="34">
        <v>-5</v>
      </c>
      <c r="B316" s="34">
        <v>22</v>
      </c>
      <c r="C316" s="36">
        <v>11.61</v>
      </c>
      <c r="D316" s="36"/>
      <c r="E316" s="34">
        <v>10.39</v>
      </c>
      <c r="F316" s="34"/>
      <c r="G316" s="34"/>
      <c r="H316" s="50"/>
    </row>
    <row r="317" spans="1:8" ht="18" customHeight="1">
      <c r="A317" s="34">
        <v>-6</v>
      </c>
      <c r="B317" s="34">
        <v>17.45</v>
      </c>
      <c r="C317" s="36">
        <v>9.2100000000000009</v>
      </c>
      <c r="D317" s="36"/>
      <c r="E317" s="34">
        <v>8.24</v>
      </c>
      <c r="F317" s="34"/>
      <c r="G317" s="34"/>
      <c r="H317" s="50"/>
    </row>
    <row r="318" spans="1:8" ht="18" customHeight="1">
      <c r="A318" s="34">
        <v>-7</v>
      </c>
      <c r="B318" s="34">
        <v>13.74</v>
      </c>
      <c r="C318" s="36">
        <v>7.25</v>
      </c>
      <c r="D318" s="36"/>
      <c r="E318" s="34">
        <v>6.49</v>
      </c>
      <c r="F318" s="34"/>
      <c r="G318" s="34"/>
      <c r="H318" s="50"/>
    </row>
    <row r="319" spans="1:8" ht="18" customHeight="1">
      <c r="A319" s="34">
        <v>-8</v>
      </c>
      <c r="B319" s="34">
        <v>13.74</v>
      </c>
      <c r="C319" s="36">
        <v>7.25</v>
      </c>
      <c r="D319" s="36"/>
      <c r="E319" s="34">
        <v>6.49</v>
      </c>
      <c r="F319" s="34"/>
      <c r="G319" s="34"/>
      <c r="H319" s="50"/>
    </row>
    <row r="320" spans="1:8" ht="18" customHeight="1">
      <c r="A320" s="34">
        <v>-9</v>
      </c>
      <c r="B320" s="34">
        <v>17.45</v>
      </c>
      <c r="C320" s="36">
        <v>9.2100000000000009</v>
      </c>
      <c r="D320" s="36"/>
      <c r="E320" s="34">
        <v>8.24</v>
      </c>
      <c r="F320" s="34"/>
      <c r="G320" s="34"/>
      <c r="H320" s="50"/>
    </row>
    <row r="321" spans="1:8" ht="18" customHeight="1">
      <c r="A321" s="34">
        <v>-10</v>
      </c>
      <c r="B321" s="34">
        <v>22</v>
      </c>
      <c r="C321" s="36">
        <v>11.61</v>
      </c>
      <c r="D321" s="36"/>
      <c r="E321" s="34">
        <v>10.39</v>
      </c>
      <c r="F321" s="34"/>
      <c r="G321" s="34"/>
      <c r="H321" s="50"/>
    </row>
    <row r="322" spans="1:8" ht="18" customHeight="1">
      <c r="A322" s="34">
        <v>-11</v>
      </c>
      <c r="B322" s="34">
        <v>14.7</v>
      </c>
      <c r="C322" s="36">
        <v>7.76</v>
      </c>
      <c r="D322" s="36"/>
      <c r="E322" s="34">
        <v>6.94</v>
      </c>
      <c r="F322" s="34"/>
      <c r="G322" s="34"/>
      <c r="H322" s="50"/>
    </row>
    <row r="323" spans="1:8" ht="18" customHeight="1">
      <c r="A323" s="34">
        <v>-12</v>
      </c>
      <c r="B323" s="34">
        <v>14.7</v>
      </c>
      <c r="C323" s="36">
        <v>7.76</v>
      </c>
      <c r="D323" s="36"/>
      <c r="E323" s="34">
        <v>6.94</v>
      </c>
      <c r="F323" s="34"/>
      <c r="G323" s="34"/>
      <c r="H323" s="50"/>
    </row>
    <row r="324" spans="1:8" ht="18" customHeight="1">
      <c r="A324" s="34">
        <v>-13</v>
      </c>
      <c r="B324" s="34">
        <v>14.7</v>
      </c>
      <c r="C324" s="36">
        <v>7.76</v>
      </c>
      <c r="D324" s="36"/>
      <c r="E324" s="34">
        <v>6.94</v>
      </c>
      <c r="F324" s="34"/>
      <c r="G324" s="34"/>
      <c r="H324" s="50"/>
    </row>
    <row r="325" spans="1:8" ht="18" customHeight="1">
      <c r="A325" s="34">
        <v>-14</v>
      </c>
      <c r="B325" s="34">
        <v>20.63</v>
      </c>
      <c r="C325" s="36">
        <v>10.89</v>
      </c>
      <c r="D325" s="36"/>
      <c r="E325" s="34">
        <v>9.74</v>
      </c>
      <c r="F325" s="34"/>
      <c r="G325" s="34"/>
      <c r="H325" s="50"/>
    </row>
    <row r="326" spans="1:8" ht="18" customHeight="1">
      <c r="A326" s="34">
        <v>-15</v>
      </c>
      <c r="B326" s="34">
        <v>20.63</v>
      </c>
      <c r="C326" s="36">
        <v>10.89</v>
      </c>
      <c r="D326" s="36"/>
      <c r="E326" s="34">
        <v>9.74</v>
      </c>
      <c r="F326" s="34"/>
      <c r="G326" s="34"/>
      <c r="H326" s="50"/>
    </row>
    <row r="327" spans="1:8" ht="18" customHeight="1">
      <c r="A327" s="34">
        <v>-16</v>
      </c>
      <c r="B327" s="34">
        <v>14.7</v>
      </c>
      <c r="C327" s="36">
        <v>7.76</v>
      </c>
      <c r="D327" s="36"/>
      <c r="E327" s="34">
        <v>6.94</v>
      </c>
      <c r="F327" s="34"/>
      <c r="G327" s="34"/>
      <c r="H327" s="50"/>
    </row>
    <row r="328" spans="1:8" ht="18" customHeight="1">
      <c r="A328" s="34">
        <v>-17</v>
      </c>
      <c r="B328" s="34">
        <v>14.7</v>
      </c>
      <c r="C328" s="36">
        <v>7.76</v>
      </c>
      <c r="D328" s="36"/>
      <c r="E328" s="34">
        <v>6.94</v>
      </c>
      <c r="F328" s="34"/>
      <c r="G328" s="34"/>
      <c r="H328" s="50"/>
    </row>
    <row r="329" spans="1:8" ht="18" customHeight="1">
      <c r="A329" s="34">
        <v>-18</v>
      </c>
      <c r="B329" s="34">
        <v>14.7</v>
      </c>
      <c r="C329" s="36">
        <v>7.76</v>
      </c>
      <c r="D329" s="36"/>
      <c r="E329" s="34">
        <v>6.94</v>
      </c>
      <c r="F329" s="34"/>
      <c r="G329" s="34"/>
      <c r="H329" s="50"/>
    </row>
    <row r="330" spans="1:8" ht="18" customHeight="1">
      <c r="A330" s="34">
        <v>-19</v>
      </c>
      <c r="B330" s="34">
        <v>22</v>
      </c>
      <c r="C330" s="36">
        <v>11.61</v>
      </c>
      <c r="D330" s="36"/>
      <c r="E330" s="34">
        <v>10.39</v>
      </c>
      <c r="F330" s="34"/>
      <c r="G330" s="34"/>
      <c r="H330" s="50"/>
    </row>
    <row r="331" spans="1:8" ht="18" customHeight="1">
      <c r="A331" s="34">
        <v>-20</v>
      </c>
      <c r="B331" s="34">
        <v>17.45</v>
      </c>
      <c r="C331" s="36">
        <v>9.2100000000000009</v>
      </c>
      <c r="D331" s="36"/>
      <c r="E331" s="34">
        <v>8.24</v>
      </c>
      <c r="F331" s="34"/>
      <c r="G331" s="34"/>
      <c r="H331" s="50"/>
    </row>
    <row r="332" spans="1:8" ht="18" customHeight="1">
      <c r="A332" s="34" t="s">
        <v>58</v>
      </c>
      <c r="B332" s="34">
        <v>475.5</v>
      </c>
      <c r="C332" s="34">
        <v>250.97</v>
      </c>
      <c r="D332" s="34"/>
      <c r="E332" s="34">
        <v>224.53</v>
      </c>
      <c r="F332" s="34"/>
      <c r="G332" s="34"/>
      <c r="H332" s="50"/>
    </row>
    <row r="333" spans="1:8" ht="18" customHeight="1">
      <c r="A333" s="39" t="s">
        <v>60</v>
      </c>
      <c r="B333" s="34"/>
      <c r="C333" s="36"/>
      <c r="D333" s="36"/>
      <c r="E333" s="34"/>
      <c r="F333" s="34"/>
      <c r="G333" s="34"/>
      <c r="H333" s="50"/>
    </row>
    <row r="334" spans="1:8" ht="18" customHeight="1">
      <c r="A334" s="111" t="s">
        <v>46</v>
      </c>
      <c r="B334" s="111"/>
      <c r="C334" s="111"/>
      <c r="D334" s="111"/>
      <c r="E334" s="111"/>
      <c r="F334" s="111"/>
      <c r="G334" s="111"/>
      <c r="H334" s="47"/>
    </row>
    <row r="335" spans="1:8" ht="18" customHeight="1">
      <c r="A335" s="112" t="s">
        <v>204</v>
      </c>
      <c r="B335" s="112"/>
      <c r="C335" s="112"/>
      <c r="D335" s="112"/>
      <c r="E335" s="112"/>
      <c r="F335" s="112"/>
      <c r="G335" s="112"/>
      <c r="H335" s="47"/>
    </row>
    <row r="336" spans="1:8" ht="18" customHeight="1">
      <c r="A336" s="109" t="s">
        <v>48</v>
      </c>
      <c r="B336" s="109" t="s">
        <v>49</v>
      </c>
      <c r="C336" s="109" t="s">
        <v>50</v>
      </c>
      <c r="D336" s="109"/>
      <c r="E336" s="109"/>
      <c r="F336" s="34"/>
      <c r="G336" s="34" t="s">
        <v>51</v>
      </c>
      <c r="H336" s="47"/>
    </row>
    <row r="337" spans="1:8" ht="18" customHeight="1">
      <c r="A337" s="109"/>
      <c r="B337" s="109"/>
      <c r="C337" s="108" t="s">
        <v>52</v>
      </c>
      <c r="D337" s="108" t="s">
        <v>53</v>
      </c>
      <c r="E337" s="107" t="s">
        <v>54</v>
      </c>
      <c r="F337" s="35"/>
      <c r="G337" s="34">
        <v>0.894733</v>
      </c>
      <c r="H337" s="48"/>
    </row>
    <row r="338" spans="1:8" ht="18" customHeight="1">
      <c r="A338" s="109"/>
      <c r="B338" s="109"/>
      <c r="C338" s="108"/>
      <c r="D338" s="108"/>
      <c r="E338" s="107"/>
      <c r="F338" s="35"/>
      <c r="G338" s="34" t="s">
        <v>55</v>
      </c>
      <c r="H338" s="49"/>
    </row>
    <row r="339" spans="1:8" ht="18" customHeight="1">
      <c r="A339" s="34">
        <v>-21</v>
      </c>
      <c r="B339" s="34">
        <v>13.74</v>
      </c>
      <c r="C339" s="36">
        <v>7.25</v>
      </c>
      <c r="D339" s="36"/>
      <c r="E339" s="34">
        <v>6.49</v>
      </c>
      <c r="F339" s="34"/>
      <c r="G339" s="34"/>
      <c r="H339" s="50"/>
    </row>
    <row r="340" spans="1:8" ht="18" customHeight="1">
      <c r="A340" s="34">
        <v>-22</v>
      </c>
      <c r="B340" s="34">
        <v>13.74</v>
      </c>
      <c r="C340" s="36">
        <v>7.25</v>
      </c>
      <c r="D340" s="36"/>
      <c r="E340" s="34">
        <v>6.49</v>
      </c>
      <c r="F340" s="34"/>
      <c r="G340" s="34"/>
      <c r="H340" s="50"/>
    </row>
    <row r="341" spans="1:8" ht="18" customHeight="1">
      <c r="A341" s="34">
        <v>-23</v>
      </c>
      <c r="B341" s="34">
        <v>17.45</v>
      </c>
      <c r="C341" s="36">
        <v>9.2100000000000009</v>
      </c>
      <c r="D341" s="36"/>
      <c r="E341" s="34">
        <v>8.24</v>
      </c>
      <c r="F341" s="34"/>
      <c r="G341" s="34"/>
      <c r="H341" s="50"/>
    </row>
    <row r="342" spans="1:8" ht="18" customHeight="1">
      <c r="A342" s="34">
        <v>-24</v>
      </c>
      <c r="B342" s="34">
        <v>22</v>
      </c>
      <c r="C342" s="36">
        <v>11.61</v>
      </c>
      <c r="D342" s="36"/>
      <c r="E342" s="34">
        <v>10.39</v>
      </c>
      <c r="F342" s="34"/>
      <c r="G342" s="34"/>
      <c r="H342" s="50"/>
    </row>
    <row r="343" spans="1:8" ht="18" customHeight="1">
      <c r="A343" s="34">
        <v>-25</v>
      </c>
      <c r="B343" s="34">
        <v>14.7</v>
      </c>
      <c r="C343" s="36">
        <v>7.76</v>
      </c>
      <c r="D343" s="36"/>
      <c r="E343" s="34">
        <v>6.94</v>
      </c>
      <c r="F343" s="34"/>
      <c r="G343" s="34"/>
      <c r="H343" s="50"/>
    </row>
    <row r="344" spans="1:8" ht="18" customHeight="1">
      <c r="A344" s="34">
        <v>-26</v>
      </c>
      <c r="B344" s="34">
        <v>14.7</v>
      </c>
      <c r="C344" s="36">
        <v>7.76</v>
      </c>
      <c r="D344" s="36"/>
      <c r="E344" s="34">
        <v>6.94</v>
      </c>
      <c r="F344" s="34"/>
      <c r="G344" s="34"/>
      <c r="H344" s="50"/>
    </row>
    <row r="345" spans="1:8" ht="18" customHeight="1">
      <c r="A345" s="34">
        <v>-27</v>
      </c>
      <c r="B345" s="34">
        <v>14.7</v>
      </c>
      <c r="C345" s="36">
        <v>7.76</v>
      </c>
      <c r="D345" s="34"/>
      <c r="E345" s="34">
        <v>6.94</v>
      </c>
      <c r="F345" s="34"/>
      <c r="G345" s="34"/>
      <c r="H345" s="50"/>
    </row>
    <row r="346" spans="1:8" ht="18" customHeight="1">
      <c r="A346" s="34">
        <v>-28</v>
      </c>
      <c r="B346" s="34">
        <v>20.63</v>
      </c>
      <c r="C346" s="36">
        <v>10.89</v>
      </c>
      <c r="D346" s="36"/>
      <c r="E346" s="34">
        <v>9.74</v>
      </c>
      <c r="F346" s="34"/>
      <c r="G346" s="34"/>
      <c r="H346" s="50"/>
    </row>
    <row r="347" spans="1:8" ht="18" customHeight="1">
      <c r="A347" s="34">
        <v>-29</v>
      </c>
      <c r="B347" s="34">
        <v>20.63</v>
      </c>
      <c r="C347" s="36">
        <v>10.89</v>
      </c>
      <c r="D347" s="36"/>
      <c r="E347" s="34">
        <v>9.74</v>
      </c>
      <c r="F347" s="34"/>
      <c r="G347" s="34"/>
      <c r="H347" s="50"/>
    </row>
    <row r="348" spans="1:8" ht="18" customHeight="1">
      <c r="A348" s="34">
        <v>-30</v>
      </c>
      <c r="B348" s="34">
        <v>14.7</v>
      </c>
      <c r="C348" s="36">
        <v>7.76</v>
      </c>
      <c r="D348" s="36"/>
      <c r="E348" s="34">
        <v>6.94</v>
      </c>
      <c r="F348" s="34"/>
      <c r="G348" s="34"/>
      <c r="H348" s="50"/>
    </row>
    <row r="349" spans="1:8" ht="18" customHeight="1">
      <c r="A349" s="34">
        <v>-31</v>
      </c>
      <c r="B349" s="34">
        <v>14.7</v>
      </c>
      <c r="C349" s="36">
        <v>7.76</v>
      </c>
      <c r="D349" s="36"/>
      <c r="E349" s="34">
        <v>6.94</v>
      </c>
      <c r="F349" s="34"/>
      <c r="G349" s="34"/>
      <c r="H349" s="50"/>
    </row>
    <row r="350" spans="1:8" ht="18" customHeight="1">
      <c r="A350" s="34">
        <v>-32</v>
      </c>
      <c r="B350" s="34">
        <v>14.7</v>
      </c>
      <c r="C350" s="36">
        <v>7.76</v>
      </c>
      <c r="D350" s="36"/>
      <c r="E350" s="34">
        <v>6.94</v>
      </c>
      <c r="F350" s="34"/>
      <c r="G350" s="34"/>
      <c r="H350" s="50"/>
    </row>
    <row r="351" spans="1:8" ht="18" customHeight="1">
      <c r="A351" s="34">
        <v>-33</v>
      </c>
      <c r="B351" s="34">
        <v>22</v>
      </c>
      <c r="C351" s="36">
        <v>11.61</v>
      </c>
      <c r="D351" s="34"/>
      <c r="E351" s="34">
        <v>10.39</v>
      </c>
      <c r="F351" s="34"/>
      <c r="G351" s="34"/>
      <c r="H351" s="50"/>
    </row>
    <row r="352" spans="1:8" ht="18" customHeight="1">
      <c r="A352" s="34">
        <v>-34</v>
      </c>
      <c r="B352" s="34">
        <v>17.45</v>
      </c>
      <c r="C352" s="36">
        <v>9.2100000000000009</v>
      </c>
      <c r="D352" s="34"/>
      <c r="E352" s="34">
        <v>8.24</v>
      </c>
      <c r="F352" s="34"/>
      <c r="G352" s="34"/>
      <c r="H352" s="50"/>
    </row>
    <row r="353" spans="1:8" ht="18" customHeight="1">
      <c r="A353" s="34">
        <v>-35</v>
      </c>
      <c r="B353" s="34">
        <v>13.74</v>
      </c>
      <c r="C353" s="36">
        <v>7.25</v>
      </c>
      <c r="D353" s="36"/>
      <c r="E353" s="34">
        <v>6.49</v>
      </c>
      <c r="F353" s="34"/>
      <c r="G353" s="34"/>
      <c r="H353" s="50"/>
    </row>
    <row r="354" spans="1:8" ht="18" customHeight="1">
      <c r="A354" s="34">
        <v>-36</v>
      </c>
      <c r="B354" s="34">
        <v>13.74</v>
      </c>
      <c r="C354" s="36">
        <v>7.25</v>
      </c>
      <c r="D354" s="36"/>
      <c r="E354" s="34">
        <v>6.49</v>
      </c>
      <c r="F354" s="34"/>
      <c r="G354" s="34"/>
      <c r="H354" s="50"/>
    </row>
    <row r="355" spans="1:8" ht="18" customHeight="1">
      <c r="A355" s="34">
        <v>-37</v>
      </c>
      <c r="B355" s="34">
        <v>17.45</v>
      </c>
      <c r="C355" s="36">
        <v>9.2100000000000009</v>
      </c>
      <c r="D355" s="36"/>
      <c r="E355" s="34">
        <v>8.24</v>
      </c>
      <c r="F355" s="34"/>
      <c r="G355" s="34"/>
      <c r="H355" s="50"/>
    </row>
    <row r="356" spans="1:8" ht="18" customHeight="1">
      <c r="A356" s="34">
        <v>-38</v>
      </c>
      <c r="B356" s="34">
        <v>22</v>
      </c>
      <c r="C356" s="36">
        <v>11.61</v>
      </c>
      <c r="D356" s="36"/>
      <c r="E356" s="34">
        <v>10.39</v>
      </c>
      <c r="F356" s="34"/>
      <c r="G356" s="34"/>
      <c r="H356" s="50"/>
    </row>
    <row r="357" spans="1:8" ht="18" customHeight="1">
      <c r="A357" s="34">
        <v>-39</v>
      </c>
      <c r="B357" s="34">
        <v>14.7</v>
      </c>
      <c r="C357" s="36">
        <v>7.76</v>
      </c>
      <c r="D357" s="36"/>
      <c r="E357" s="34">
        <v>6.94</v>
      </c>
      <c r="F357" s="34"/>
      <c r="G357" s="34"/>
      <c r="H357" s="50"/>
    </row>
    <row r="358" spans="1:8" ht="18" customHeight="1">
      <c r="A358" s="34">
        <v>-40</v>
      </c>
      <c r="B358" s="34">
        <v>14.7</v>
      </c>
      <c r="C358" s="36">
        <v>7.76</v>
      </c>
      <c r="D358" s="36"/>
      <c r="E358" s="34">
        <v>6.94</v>
      </c>
      <c r="F358" s="34"/>
      <c r="G358" s="34"/>
      <c r="H358" s="50"/>
    </row>
    <row r="359" spans="1:8" ht="18" customHeight="1">
      <c r="A359" s="34">
        <v>-41</v>
      </c>
      <c r="B359" s="34">
        <v>14.7</v>
      </c>
      <c r="C359" s="36">
        <v>7.76</v>
      </c>
      <c r="D359" s="36"/>
      <c r="E359" s="34">
        <v>6.94</v>
      </c>
      <c r="F359" s="34"/>
      <c r="G359" s="34"/>
      <c r="H359" s="50"/>
    </row>
    <row r="360" spans="1:8" ht="18" customHeight="1">
      <c r="A360" s="34">
        <v>-42</v>
      </c>
      <c r="B360" s="34">
        <v>18.809999999999999</v>
      </c>
      <c r="C360" s="36">
        <v>9.93</v>
      </c>
      <c r="D360" s="36"/>
      <c r="E360" s="34">
        <v>8.8800000000000008</v>
      </c>
      <c r="F360" s="34"/>
      <c r="G360" s="34"/>
      <c r="H360" s="50"/>
    </row>
    <row r="361" spans="1:8" ht="18" customHeight="1">
      <c r="A361" s="34">
        <v>-43</v>
      </c>
      <c r="B361" s="34">
        <v>8.5299999999999994</v>
      </c>
      <c r="C361" s="36">
        <v>4.5</v>
      </c>
      <c r="D361" s="36"/>
      <c r="E361" s="34">
        <v>4.03</v>
      </c>
      <c r="F361" s="34"/>
      <c r="G361" s="34"/>
      <c r="H361" s="50"/>
    </row>
    <row r="362" spans="1:8" ht="18" customHeight="1">
      <c r="A362" s="34">
        <v>-44</v>
      </c>
      <c r="B362" s="34">
        <v>15.63</v>
      </c>
      <c r="C362" s="36">
        <v>8.25</v>
      </c>
      <c r="D362" s="36"/>
      <c r="E362" s="34">
        <v>7.38</v>
      </c>
      <c r="F362" s="34"/>
      <c r="G362" s="34"/>
      <c r="H362" s="50"/>
    </row>
    <row r="363" spans="1:8" ht="18" customHeight="1">
      <c r="A363" s="34">
        <v>-45</v>
      </c>
      <c r="B363" s="34">
        <v>18.95</v>
      </c>
      <c r="C363" s="36">
        <v>10</v>
      </c>
      <c r="D363" s="36"/>
      <c r="E363" s="34">
        <v>8.9499999999999993</v>
      </c>
      <c r="F363" s="34"/>
      <c r="G363" s="34"/>
      <c r="H363" s="50"/>
    </row>
    <row r="364" spans="1:8" ht="18" customHeight="1">
      <c r="A364" s="37">
        <v>-46</v>
      </c>
      <c r="B364" s="37">
        <v>8.5299999999999994</v>
      </c>
      <c r="C364" s="38">
        <v>4.5</v>
      </c>
      <c r="D364" s="36"/>
      <c r="E364" s="37">
        <v>4.03</v>
      </c>
      <c r="F364" s="34"/>
      <c r="G364" s="34"/>
      <c r="H364" s="50"/>
    </row>
    <row r="365" spans="1:8" ht="18" customHeight="1">
      <c r="A365" s="37">
        <v>-47</v>
      </c>
      <c r="B365" s="37">
        <v>15.63</v>
      </c>
      <c r="C365" s="38">
        <v>8.25</v>
      </c>
      <c r="D365" s="36"/>
      <c r="E365" s="37">
        <v>7.38</v>
      </c>
      <c r="F365" s="34"/>
      <c r="G365" s="34"/>
      <c r="H365" s="50"/>
    </row>
    <row r="366" spans="1:8" ht="18" customHeight="1">
      <c r="A366" s="37">
        <v>-48</v>
      </c>
      <c r="B366" s="37">
        <v>15.63</v>
      </c>
      <c r="C366" s="38">
        <v>8.25</v>
      </c>
      <c r="D366" s="36"/>
      <c r="E366" s="37">
        <v>7.38</v>
      </c>
      <c r="F366" s="34"/>
      <c r="G366" s="34"/>
      <c r="H366" s="50"/>
    </row>
    <row r="367" spans="1:8" ht="18" customHeight="1">
      <c r="A367" s="37">
        <v>-49</v>
      </c>
      <c r="B367" s="37">
        <v>8.5299999999999994</v>
      </c>
      <c r="C367" s="38">
        <v>4.5</v>
      </c>
      <c r="D367" s="36"/>
      <c r="E367" s="37">
        <v>4.03</v>
      </c>
      <c r="F367" s="34"/>
      <c r="G367" s="34"/>
      <c r="H367" s="50"/>
    </row>
    <row r="368" spans="1:8" ht="18" customHeight="1">
      <c r="A368" s="37">
        <v>-50</v>
      </c>
      <c r="B368" s="37">
        <v>8.5299999999999994</v>
      </c>
      <c r="C368" s="38">
        <v>4.5</v>
      </c>
      <c r="D368" s="36"/>
      <c r="E368" s="37">
        <v>4.03</v>
      </c>
      <c r="F368" s="34"/>
      <c r="G368" s="34"/>
      <c r="H368" s="50"/>
    </row>
    <row r="369" spans="1:8" ht="18" customHeight="1">
      <c r="A369" s="34" t="s">
        <v>58</v>
      </c>
      <c r="B369" s="34">
        <v>465.64</v>
      </c>
      <c r="C369" s="34">
        <v>245.76</v>
      </c>
      <c r="D369" s="34"/>
      <c r="E369" s="34">
        <v>219.88</v>
      </c>
      <c r="F369" s="34"/>
      <c r="G369" s="34"/>
      <c r="H369" s="50"/>
    </row>
    <row r="370" spans="1:8" ht="18" customHeight="1">
      <c r="A370" s="39" t="s">
        <v>60</v>
      </c>
      <c r="B370" s="34"/>
      <c r="C370" s="36"/>
      <c r="D370" s="36"/>
      <c r="E370" s="34"/>
      <c r="F370" s="34"/>
      <c r="G370" s="34"/>
      <c r="H370" s="50"/>
    </row>
    <row r="371" spans="1:8" ht="18" customHeight="1">
      <c r="A371" s="111" t="s">
        <v>46</v>
      </c>
      <c r="B371" s="111"/>
      <c r="C371" s="111"/>
      <c r="D371" s="111"/>
      <c r="E371" s="111"/>
      <c r="F371" s="111"/>
      <c r="G371" s="111"/>
      <c r="H371" s="47"/>
    </row>
    <row r="372" spans="1:8" ht="18" customHeight="1">
      <c r="A372" s="112" t="s">
        <v>204</v>
      </c>
      <c r="B372" s="112"/>
      <c r="C372" s="112"/>
      <c r="D372" s="112"/>
      <c r="E372" s="112"/>
      <c r="F372" s="112"/>
      <c r="G372" s="112"/>
      <c r="H372" s="47"/>
    </row>
    <row r="373" spans="1:8" ht="18" customHeight="1">
      <c r="A373" s="109" t="s">
        <v>48</v>
      </c>
      <c r="B373" s="109" t="s">
        <v>49</v>
      </c>
      <c r="C373" s="109" t="s">
        <v>50</v>
      </c>
      <c r="D373" s="109"/>
      <c r="E373" s="109"/>
      <c r="F373" s="34"/>
      <c r="G373" s="34" t="s">
        <v>51</v>
      </c>
      <c r="H373" s="47"/>
    </row>
    <row r="374" spans="1:8" ht="18" customHeight="1">
      <c r="A374" s="109"/>
      <c r="B374" s="109"/>
      <c r="C374" s="108" t="s">
        <v>52</v>
      </c>
      <c r="D374" s="108" t="s">
        <v>53</v>
      </c>
      <c r="E374" s="107" t="s">
        <v>54</v>
      </c>
      <c r="F374" s="35"/>
      <c r="G374" s="34">
        <v>0.894733</v>
      </c>
      <c r="H374" s="48"/>
    </row>
    <row r="375" spans="1:8" ht="18" customHeight="1">
      <c r="A375" s="109"/>
      <c r="B375" s="109"/>
      <c r="C375" s="108"/>
      <c r="D375" s="108"/>
      <c r="E375" s="107"/>
      <c r="F375" s="35"/>
      <c r="G375" s="34" t="s">
        <v>55</v>
      </c>
      <c r="H375" s="49"/>
    </row>
    <row r="376" spans="1:8" ht="18" customHeight="1">
      <c r="A376" s="37">
        <v>-51</v>
      </c>
      <c r="B376" s="37">
        <v>15.63</v>
      </c>
      <c r="C376" s="38">
        <v>8.25</v>
      </c>
      <c r="D376" s="36"/>
      <c r="E376" s="37">
        <v>7.38</v>
      </c>
      <c r="F376" s="34"/>
      <c r="G376" s="34"/>
      <c r="H376" s="50"/>
    </row>
    <row r="377" spans="1:8" ht="18" customHeight="1">
      <c r="A377" s="37">
        <v>-52</v>
      </c>
      <c r="B377" s="37">
        <v>15.63</v>
      </c>
      <c r="C377" s="38">
        <v>8.25</v>
      </c>
      <c r="D377" s="36"/>
      <c r="E377" s="37">
        <v>7.38</v>
      </c>
      <c r="F377" s="34"/>
      <c r="G377" s="34"/>
      <c r="H377" s="50"/>
    </row>
    <row r="378" spans="1:8" ht="18" customHeight="1">
      <c r="A378" s="37">
        <v>-53</v>
      </c>
      <c r="B378" s="37">
        <v>8.5299999999999994</v>
      </c>
      <c r="C378" s="38">
        <v>4.5</v>
      </c>
      <c r="D378" s="36"/>
      <c r="E378" s="37">
        <v>4.03</v>
      </c>
      <c r="F378" s="34"/>
      <c r="G378" s="34"/>
      <c r="H378" s="50"/>
    </row>
    <row r="379" spans="1:8" ht="18" customHeight="1">
      <c r="A379" s="37">
        <v>-54</v>
      </c>
      <c r="B379" s="37">
        <v>18.95</v>
      </c>
      <c r="C379" s="38">
        <v>10</v>
      </c>
      <c r="D379" s="36"/>
      <c r="E379" s="37">
        <v>8.9499999999999993</v>
      </c>
      <c r="F379" s="34"/>
      <c r="G379" s="34"/>
      <c r="H379" s="50"/>
    </row>
    <row r="380" spans="1:8" ht="18" customHeight="1">
      <c r="A380" s="37">
        <v>-55</v>
      </c>
      <c r="B380" s="37">
        <v>15.63</v>
      </c>
      <c r="C380" s="38">
        <v>8.25</v>
      </c>
      <c r="D380" s="36"/>
      <c r="E380" s="37">
        <v>7.38</v>
      </c>
      <c r="F380" s="34"/>
      <c r="G380" s="34"/>
      <c r="H380" s="50"/>
    </row>
    <row r="381" spans="1:8" ht="18" customHeight="1">
      <c r="A381" s="37">
        <v>-56</v>
      </c>
      <c r="B381" s="37">
        <v>8.5299999999999994</v>
      </c>
      <c r="C381" s="38">
        <v>4.5</v>
      </c>
      <c r="D381" s="36"/>
      <c r="E381" s="37">
        <v>4.03</v>
      </c>
      <c r="F381" s="34"/>
      <c r="G381" s="34"/>
      <c r="H381" s="50"/>
    </row>
    <row r="382" spans="1:8" ht="18" customHeight="1">
      <c r="A382" s="37">
        <v>-57</v>
      </c>
      <c r="B382" s="37">
        <v>8.5299999999999994</v>
      </c>
      <c r="C382" s="38">
        <v>4.5</v>
      </c>
      <c r="D382" s="34"/>
      <c r="E382" s="37">
        <v>4.03</v>
      </c>
      <c r="F382" s="34"/>
      <c r="G382" s="34"/>
      <c r="H382" s="50"/>
    </row>
    <row r="383" spans="1:8" ht="18" customHeight="1">
      <c r="A383" s="37">
        <v>-58</v>
      </c>
      <c r="B383" s="37">
        <v>15.63</v>
      </c>
      <c r="C383" s="38">
        <v>8.25</v>
      </c>
      <c r="D383" s="36"/>
      <c r="E383" s="37">
        <v>7.38</v>
      </c>
      <c r="F383" s="34"/>
      <c r="G383" s="34"/>
      <c r="H383" s="50"/>
    </row>
    <row r="384" spans="1:8" ht="18" customHeight="1">
      <c r="A384" s="37">
        <v>-59</v>
      </c>
      <c r="B384" s="37">
        <v>18.95</v>
      </c>
      <c r="C384" s="38">
        <v>10</v>
      </c>
      <c r="D384" s="36"/>
      <c r="E384" s="37">
        <v>8.9499999999999993</v>
      </c>
      <c r="F384" s="34"/>
      <c r="G384" s="34"/>
      <c r="H384" s="50"/>
    </row>
    <row r="385" spans="1:8" ht="18" customHeight="1">
      <c r="A385" s="37">
        <v>-60</v>
      </c>
      <c r="B385" s="37">
        <v>8.5299999999999994</v>
      </c>
      <c r="C385" s="38">
        <v>4.5</v>
      </c>
      <c r="D385" s="36"/>
      <c r="E385" s="37">
        <v>4.03</v>
      </c>
      <c r="F385" s="34"/>
      <c r="G385" s="34"/>
      <c r="H385" s="50"/>
    </row>
    <row r="386" spans="1:8" ht="18" customHeight="1">
      <c r="A386" s="37">
        <v>-61</v>
      </c>
      <c r="B386" s="37">
        <v>15.63</v>
      </c>
      <c r="C386" s="38">
        <v>8.25</v>
      </c>
      <c r="D386" s="36"/>
      <c r="E386" s="37">
        <v>7.38</v>
      </c>
      <c r="F386" s="34"/>
      <c r="G386" s="34"/>
      <c r="H386" s="50"/>
    </row>
    <row r="387" spans="1:8" ht="18" customHeight="1">
      <c r="A387" s="41"/>
      <c r="B387" s="43"/>
      <c r="C387" s="36"/>
      <c r="D387" s="36"/>
      <c r="E387" s="43"/>
      <c r="F387" s="43"/>
      <c r="G387" s="44"/>
      <c r="H387" s="50"/>
    </row>
    <row r="388" spans="1:8" ht="18" customHeight="1">
      <c r="A388" s="41"/>
      <c r="B388" s="43"/>
      <c r="C388" s="36"/>
      <c r="D388" s="34"/>
      <c r="E388" s="43"/>
      <c r="F388" s="43"/>
      <c r="G388" s="44"/>
      <c r="H388" s="50"/>
    </row>
    <row r="389" spans="1:8" ht="18" customHeight="1">
      <c r="A389" s="41"/>
      <c r="B389" s="43"/>
      <c r="C389" s="36"/>
      <c r="D389" s="34"/>
      <c r="E389" s="43"/>
      <c r="F389" s="43"/>
      <c r="G389" s="44"/>
      <c r="H389" s="50"/>
    </row>
    <row r="390" spans="1:8" ht="18" customHeight="1">
      <c r="A390" s="41"/>
      <c r="B390" s="43"/>
      <c r="C390" s="36"/>
      <c r="D390" s="36"/>
      <c r="E390" s="43"/>
      <c r="F390" s="43"/>
      <c r="G390" s="44"/>
      <c r="H390" s="50"/>
    </row>
    <row r="391" spans="1:8" ht="18" customHeight="1">
      <c r="A391" s="41"/>
      <c r="B391" s="43"/>
      <c r="C391" s="36"/>
      <c r="D391" s="36"/>
      <c r="E391" s="43"/>
      <c r="F391" s="43"/>
      <c r="G391" s="44"/>
      <c r="H391" s="50"/>
    </row>
    <row r="392" spans="1:8" ht="18" customHeight="1">
      <c r="A392" s="41"/>
      <c r="B392" s="43"/>
      <c r="C392" s="36"/>
      <c r="D392" s="36"/>
      <c r="E392" s="43"/>
      <c r="F392" s="43"/>
      <c r="G392" s="44"/>
      <c r="H392" s="50"/>
    </row>
    <row r="393" spans="1:8" ht="18" customHeight="1">
      <c r="A393" s="41"/>
      <c r="B393" s="43"/>
      <c r="C393" s="36"/>
      <c r="D393" s="36"/>
      <c r="E393" s="43"/>
      <c r="F393" s="43"/>
      <c r="G393" s="44"/>
      <c r="H393" s="50"/>
    </row>
    <row r="394" spans="1:8" ht="18" customHeight="1">
      <c r="A394" s="41"/>
      <c r="B394" s="43"/>
      <c r="C394" s="36"/>
      <c r="D394" s="36"/>
      <c r="E394" s="43"/>
      <c r="F394" s="43"/>
      <c r="G394" s="44"/>
      <c r="H394" s="50"/>
    </row>
    <row r="395" spans="1:8" ht="18" customHeight="1">
      <c r="A395" s="41"/>
      <c r="B395" s="43"/>
      <c r="C395" s="36"/>
      <c r="D395" s="36"/>
      <c r="E395" s="43"/>
      <c r="F395" s="43"/>
      <c r="G395" s="44"/>
      <c r="H395" s="50"/>
    </row>
    <row r="396" spans="1:8" ht="18" customHeight="1">
      <c r="A396" s="41"/>
      <c r="B396" s="43"/>
      <c r="C396" s="36"/>
      <c r="D396" s="36"/>
      <c r="E396" s="43"/>
      <c r="F396" s="43"/>
      <c r="G396" s="44"/>
      <c r="H396" s="50"/>
    </row>
    <row r="397" spans="1:8" ht="18" customHeight="1">
      <c r="A397" s="41"/>
      <c r="B397" s="43"/>
      <c r="C397" s="36"/>
      <c r="D397" s="36"/>
      <c r="E397" s="43"/>
      <c r="F397" s="43"/>
      <c r="G397" s="44"/>
      <c r="H397" s="50"/>
    </row>
    <row r="398" spans="1:8" ht="18" customHeight="1">
      <c r="A398" s="41"/>
      <c r="B398" s="43"/>
      <c r="C398" s="36"/>
      <c r="D398" s="36"/>
      <c r="E398" s="43"/>
      <c r="F398" s="43"/>
      <c r="G398" s="44"/>
      <c r="H398" s="50"/>
    </row>
    <row r="399" spans="1:8" ht="18" customHeight="1">
      <c r="A399" s="41"/>
      <c r="B399" s="43"/>
      <c r="C399" s="36"/>
      <c r="D399" s="36"/>
      <c r="E399" s="43"/>
      <c r="F399" s="43"/>
      <c r="G399" s="44"/>
      <c r="H399" s="50"/>
    </row>
    <row r="400" spans="1:8" ht="18" customHeight="1">
      <c r="A400" s="41"/>
      <c r="B400" s="43"/>
      <c r="C400" s="36"/>
      <c r="D400" s="36"/>
      <c r="E400" s="43"/>
      <c r="F400" s="43"/>
      <c r="G400" s="44"/>
      <c r="H400" s="50"/>
    </row>
    <row r="401" spans="1:8" ht="18" customHeight="1">
      <c r="A401" s="41"/>
      <c r="B401" s="43"/>
      <c r="C401" s="36"/>
      <c r="D401" s="36"/>
      <c r="E401" s="43"/>
      <c r="F401" s="43"/>
      <c r="G401" s="44"/>
      <c r="H401" s="50"/>
    </row>
    <row r="402" spans="1:8" ht="18" customHeight="1">
      <c r="A402" s="41"/>
      <c r="B402" s="43"/>
      <c r="C402" s="36"/>
      <c r="D402" s="36"/>
      <c r="E402" s="43"/>
      <c r="F402" s="43"/>
      <c r="G402" s="44"/>
      <c r="H402" s="50"/>
    </row>
    <row r="403" spans="1:8" ht="18" customHeight="1">
      <c r="A403" s="41"/>
      <c r="B403" s="43"/>
      <c r="C403" s="36"/>
      <c r="D403" s="36"/>
      <c r="E403" s="43"/>
      <c r="F403" s="43"/>
      <c r="G403" s="44"/>
      <c r="H403" s="50"/>
    </row>
    <row r="404" spans="1:8" ht="18" customHeight="1">
      <c r="A404" s="41"/>
      <c r="B404" s="43"/>
      <c r="C404" s="36"/>
      <c r="D404" s="36"/>
      <c r="E404" s="43"/>
      <c r="F404" s="43"/>
      <c r="G404" s="44"/>
      <c r="H404" s="50"/>
    </row>
    <row r="405" spans="1:8" ht="18" customHeight="1">
      <c r="A405" s="41"/>
      <c r="B405" s="43"/>
      <c r="C405" s="36"/>
      <c r="D405" s="36"/>
      <c r="E405" s="43"/>
      <c r="F405" s="43"/>
      <c r="G405" s="44"/>
      <c r="H405" s="50"/>
    </row>
    <row r="406" spans="1:8" ht="18" customHeight="1">
      <c r="A406" s="41" t="s">
        <v>58</v>
      </c>
      <c r="B406" s="43">
        <v>150.16999999999999</v>
      </c>
      <c r="C406" s="34">
        <v>79.25</v>
      </c>
      <c r="D406" s="34"/>
      <c r="E406" s="43">
        <v>70.92</v>
      </c>
      <c r="F406" s="43"/>
      <c r="G406" s="44"/>
      <c r="H406" s="50"/>
    </row>
    <row r="407" spans="1:8" ht="18" customHeight="1">
      <c r="A407" s="45" t="s">
        <v>60</v>
      </c>
      <c r="B407" s="43"/>
      <c r="C407" s="36"/>
      <c r="D407" s="36"/>
      <c r="E407" s="43"/>
      <c r="F407" s="43"/>
      <c r="G407" s="44"/>
      <c r="H407" s="50"/>
    </row>
  </sheetData>
  <mergeCells count="88">
    <mergeCell ref="A1:G1"/>
    <mergeCell ref="A2:G2"/>
    <mergeCell ref="C3:E3"/>
    <mergeCell ref="A38:G38"/>
    <mergeCell ref="A39:G39"/>
    <mergeCell ref="D4:D5"/>
    <mergeCell ref="D152:D153"/>
    <mergeCell ref="C40:E40"/>
    <mergeCell ref="A75:G75"/>
    <mergeCell ref="A76:G76"/>
    <mergeCell ref="C77:E77"/>
    <mergeCell ref="A112:G112"/>
    <mergeCell ref="B77:B79"/>
    <mergeCell ref="D41:D42"/>
    <mergeCell ref="D78:D79"/>
    <mergeCell ref="B3:B5"/>
    <mergeCell ref="B40:B42"/>
    <mergeCell ref="A298:G298"/>
    <mergeCell ref="C299:E299"/>
    <mergeCell ref="A334:G334"/>
    <mergeCell ref="B299:B301"/>
    <mergeCell ref="D300:D301"/>
    <mergeCell ref="C225:E225"/>
    <mergeCell ref="A260:G260"/>
    <mergeCell ref="A261:G261"/>
    <mergeCell ref="C262:E262"/>
    <mergeCell ref="A297:G297"/>
    <mergeCell ref="B225:B227"/>
    <mergeCell ref="B262:B264"/>
    <mergeCell ref="D226:D227"/>
    <mergeCell ref="D263:D264"/>
    <mergeCell ref="A225:A227"/>
    <mergeCell ref="A262:A264"/>
    <mergeCell ref="A299:A301"/>
    <mergeCell ref="A336:A338"/>
    <mergeCell ref="A373:A375"/>
    <mergeCell ref="A335:G335"/>
    <mergeCell ref="C336:E336"/>
    <mergeCell ref="B336:B338"/>
    <mergeCell ref="D337:D338"/>
    <mergeCell ref="A40:A42"/>
    <mergeCell ref="A77:A79"/>
    <mergeCell ref="A114:A116"/>
    <mergeCell ref="A151:A153"/>
    <mergeCell ref="A188:A190"/>
    <mergeCell ref="A186:G186"/>
    <mergeCell ref="A187:G187"/>
    <mergeCell ref="C188:E188"/>
    <mergeCell ref="B188:B190"/>
    <mergeCell ref="D189:D190"/>
    <mergeCell ref="A113:G113"/>
    <mergeCell ref="C114:E114"/>
    <mergeCell ref="A149:G149"/>
    <mergeCell ref="A150:G150"/>
    <mergeCell ref="C151:E151"/>
    <mergeCell ref="B114:B116"/>
    <mergeCell ref="B373:B375"/>
    <mergeCell ref="C4:C5"/>
    <mergeCell ref="C41:C42"/>
    <mergeCell ref="C78:C79"/>
    <mergeCell ref="C115:C116"/>
    <mergeCell ref="C152:C153"/>
    <mergeCell ref="C189:C190"/>
    <mergeCell ref="C226:C227"/>
    <mergeCell ref="C263:C264"/>
    <mergeCell ref="C300:C301"/>
    <mergeCell ref="C337:C338"/>
    <mergeCell ref="C374:C375"/>
    <mergeCell ref="A371:G371"/>
    <mergeCell ref="A372:G372"/>
    <mergeCell ref="C373:E373"/>
    <mergeCell ref="A3:A5"/>
    <mergeCell ref="D374:D375"/>
    <mergeCell ref="E4:E5"/>
    <mergeCell ref="E41:E42"/>
    <mergeCell ref="E78:E79"/>
    <mergeCell ref="E115:E116"/>
    <mergeCell ref="E152:E153"/>
    <mergeCell ref="E189:E190"/>
    <mergeCell ref="E226:E227"/>
    <mergeCell ref="E263:E264"/>
    <mergeCell ref="E300:E301"/>
    <mergeCell ref="E337:E338"/>
    <mergeCell ref="E374:E375"/>
    <mergeCell ref="A223:G223"/>
    <mergeCell ref="A224:G224"/>
    <mergeCell ref="B151:B153"/>
    <mergeCell ref="D115:D116"/>
  </mergeCells>
  <phoneticPr fontId="21" type="noConversion"/>
  <pageMargins left="0.7" right="0.7" top="0.75" bottom="0.75" header="0.3" footer="0.3"/>
  <ignoredErrors>
    <ignoredError sqref="I6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7"/>
  <sheetViews>
    <sheetView workbookViewId="0">
      <selection activeCell="A7" sqref="A7:G367"/>
    </sheetView>
  </sheetViews>
  <sheetFormatPr defaultColWidth="9" defaultRowHeight="13.5"/>
  <cols>
    <col min="9" max="9" width="9.5" customWidth="1"/>
  </cols>
  <sheetData>
    <row r="1" spans="1:9" ht="20.25">
      <c r="A1" s="111" t="s">
        <v>46</v>
      </c>
      <c r="B1" s="111"/>
      <c r="C1" s="111"/>
      <c r="D1" s="111"/>
      <c r="E1" s="111"/>
      <c r="F1" s="111"/>
      <c r="G1" s="111"/>
    </row>
    <row r="2" spans="1:9">
      <c r="A2" s="113" t="s">
        <v>206</v>
      </c>
      <c r="B2" s="113"/>
      <c r="C2" s="113"/>
      <c r="D2" s="113"/>
      <c r="E2" s="113"/>
      <c r="F2" s="113"/>
      <c r="G2" s="113"/>
    </row>
    <row r="3" spans="1:9">
      <c r="A3" s="109" t="s">
        <v>48</v>
      </c>
      <c r="B3" s="109" t="s">
        <v>49</v>
      </c>
      <c r="C3" s="109" t="s">
        <v>50</v>
      </c>
      <c r="D3" s="109"/>
      <c r="E3" s="109"/>
      <c r="F3" s="34"/>
      <c r="G3" s="34" t="s">
        <v>51</v>
      </c>
    </row>
    <row r="4" spans="1:9" ht="16.5" customHeight="1">
      <c r="A4" s="109"/>
      <c r="B4" s="109"/>
      <c r="C4" s="108" t="s">
        <v>52</v>
      </c>
      <c r="D4" s="108" t="s">
        <v>53</v>
      </c>
      <c r="E4" s="107" t="s">
        <v>54</v>
      </c>
      <c r="F4" s="35"/>
      <c r="G4" s="34">
        <v>0.30508600000000002</v>
      </c>
    </row>
    <row r="5" spans="1:9">
      <c r="A5" s="109"/>
      <c r="B5" s="109"/>
      <c r="C5" s="108"/>
      <c r="D5" s="108"/>
      <c r="E5" s="107"/>
      <c r="F5" s="35"/>
      <c r="G5" s="34" t="s">
        <v>55</v>
      </c>
    </row>
    <row r="6" spans="1:9">
      <c r="A6" s="34" t="s">
        <v>43</v>
      </c>
      <c r="B6" s="34"/>
      <c r="C6" s="36"/>
      <c r="D6" s="36"/>
      <c r="E6" s="34"/>
      <c r="F6" s="34"/>
      <c r="G6" s="34"/>
      <c r="I6" s="40">
        <f>B36+B73+B110</f>
        <v>7591.24</v>
      </c>
    </row>
    <row r="7" spans="1:9">
      <c r="A7" s="37">
        <v>101</v>
      </c>
      <c r="B7" s="37">
        <v>89.35</v>
      </c>
      <c r="C7" s="38">
        <v>68.459999999999994</v>
      </c>
      <c r="D7" s="38">
        <v>4.32</v>
      </c>
      <c r="E7" s="37">
        <v>20.89</v>
      </c>
      <c r="F7" s="34"/>
      <c r="G7" s="34"/>
    </row>
    <row r="8" spans="1:9">
      <c r="A8" s="37">
        <v>102</v>
      </c>
      <c r="B8" s="37">
        <v>83.49</v>
      </c>
      <c r="C8" s="38">
        <v>63.97</v>
      </c>
      <c r="D8" s="38">
        <v>4.1100000000000003</v>
      </c>
      <c r="E8" s="37">
        <v>19.52</v>
      </c>
      <c r="F8" s="34"/>
      <c r="G8" s="34"/>
    </row>
    <row r="9" spans="1:9">
      <c r="A9" s="37">
        <v>103</v>
      </c>
      <c r="B9" s="37">
        <v>83.49</v>
      </c>
      <c r="C9" s="38">
        <v>63.97</v>
      </c>
      <c r="D9" s="38">
        <v>4.1100000000000003</v>
      </c>
      <c r="E9" s="37">
        <v>19.52</v>
      </c>
      <c r="F9" s="34"/>
      <c r="G9" s="34"/>
    </row>
    <row r="10" spans="1:9">
      <c r="A10" s="37">
        <v>104</v>
      </c>
      <c r="B10" s="37">
        <v>88.62</v>
      </c>
      <c r="C10" s="38">
        <v>67.900000000000006</v>
      </c>
      <c r="D10" s="38">
        <v>4.1100000000000003</v>
      </c>
      <c r="E10" s="37">
        <v>20.72</v>
      </c>
      <c r="F10" s="34"/>
      <c r="G10" s="34"/>
    </row>
    <row r="11" spans="1:9">
      <c r="A11" s="37">
        <v>201</v>
      </c>
      <c r="B11" s="37">
        <v>89.35</v>
      </c>
      <c r="C11" s="38">
        <v>68.459999999999994</v>
      </c>
      <c r="D11" s="38">
        <v>4.32</v>
      </c>
      <c r="E11" s="37">
        <v>20.89</v>
      </c>
      <c r="F11" s="34"/>
      <c r="G11" s="34"/>
    </row>
    <row r="12" spans="1:9">
      <c r="A12" s="37">
        <v>202</v>
      </c>
      <c r="B12" s="37">
        <v>83.49</v>
      </c>
      <c r="C12" s="38">
        <v>63.97</v>
      </c>
      <c r="D12" s="37">
        <v>4.1100000000000003</v>
      </c>
      <c r="E12" s="37">
        <v>19.52</v>
      </c>
      <c r="F12" s="34"/>
      <c r="G12" s="34"/>
    </row>
    <row r="13" spans="1:9">
      <c r="A13" s="37">
        <v>203</v>
      </c>
      <c r="B13" s="37">
        <v>83.49</v>
      </c>
      <c r="C13" s="38">
        <v>63.97</v>
      </c>
      <c r="D13" s="38">
        <v>4.1100000000000003</v>
      </c>
      <c r="E13" s="37">
        <v>19.52</v>
      </c>
      <c r="F13" s="34"/>
      <c r="G13" s="34"/>
    </row>
    <row r="14" spans="1:9">
      <c r="A14" s="37">
        <v>204</v>
      </c>
      <c r="B14" s="37">
        <v>88.62</v>
      </c>
      <c r="C14" s="38">
        <v>67.900000000000006</v>
      </c>
      <c r="D14" s="38">
        <v>4.1100000000000003</v>
      </c>
      <c r="E14" s="37">
        <v>20.72</v>
      </c>
      <c r="F14" s="34"/>
      <c r="G14" s="34"/>
    </row>
    <row r="15" spans="1:9">
      <c r="A15" s="37">
        <v>301</v>
      </c>
      <c r="B15" s="37">
        <v>89.42</v>
      </c>
      <c r="C15" s="38">
        <v>68.52</v>
      </c>
      <c r="D15" s="38">
        <v>4.32</v>
      </c>
      <c r="E15" s="37">
        <v>20.9</v>
      </c>
      <c r="F15" s="34"/>
      <c r="G15" s="34"/>
    </row>
    <row r="16" spans="1:9">
      <c r="A16" s="37">
        <v>302</v>
      </c>
      <c r="B16" s="37">
        <v>83.49</v>
      </c>
      <c r="C16" s="38">
        <v>63.97</v>
      </c>
      <c r="D16" s="38">
        <v>4.1100000000000003</v>
      </c>
      <c r="E16" s="37">
        <v>19.52</v>
      </c>
      <c r="F16" s="34"/>
      <c r="G16" s="34"/>
    </row>
    <row r="17" spans="1:7">
      <c r="A17" s="37">
        <v>303</v>
      </c>
      <c r="B17" s="37">
        <v>83.49</v>
      </c>
      <c r="C17" s="38">
        <v>63.97</v>
      </c>
      <c r="D17" s="38">
        <v>4.1100000000000003</v>
      </c>
      <c r="E17" s="37">
        <v>19.52</v>
      </c>
      <c r="F17" s="34"/>
      <c r="G17" s="34"/>
    </row>
    <row r="18" spans="1:7">
      <c r="A18" s="37">
        <v>304</v>
      </c>
      <c r="B18" s="37">
        <v>88.68</v>
      </c>
      <c r="C18" s="38">
        <v>67.95</v>
      </c>
      <c r="D18" s="37">
        <v>4.1100000000000003</v>
      </c>
      <c r="E18" s="37">
        <v>20.73</v>
      </c>
      <c r="F18" s="34"/>
      <c r="G18" s="34"/>
    </row>
    <row r="19" spans="1:7">
      <c r="A19" s="37">
        <v>401</v>
      </c>
      <c r="B19" s="37">
        <v>89.42</v>
      </c>
      <c r="C19" s="38">
        <v>68.52</v>
      </c>
      <c r="D19" s="37">
        <v>4.32</v>
      </c>
      <c r="E19" s="37">
        <v>20.9</v>
      </c>
      <c r="F19" s="34"/>
      <c r="G19" s="34"/>
    </row>
    <row r="20" spans="1:7">
      <c r="A20" s="37">
        <v>402</v>
      </c>
      <c r="B20" s="37">
        <v>83.49</v>
      </c>
      <c r="C20" s="38">
        <v>63.97</v>
      </c>
      <c r="D20" s="38">
        <v>4.1100000000000003</v>
      </c>
      <c r="E20" s="37">
        <v>19.52</v>
      </c>
      <c r="F20" s="34"/>
      <c r="G20" s="34"/>
    </row>
    <row r="21" spans="1:7">
      <c r="A21" s="37">
        <v>403</v>
      </c>
      <c r="B21" s="37">
        <v>83.49</v>
      </c>
      <c r="C21" s="38">
        <v>63.97</v>
      </c>
      <c r="D21" s="38">
        <v>4.1100000000000003</v>
      </c>
      <c r="E21" s="37">
        <v>19.52</v>
      </c>
      <c r="F21" s="34"/>
      <c r="G21" s="34"/>
    </row>
    <row r="22" spans="1:7">
      <c r="A22" s="37">
        <v>404</v>
      </c>
      <c r="B22" s="37">
        <v>88.68</v>
      </c>
      <c r="C22" s="38">
        <v>67.95</v>
      </c>
      <c r="D22" s="38">
        <v>4.1100000000000003</v>
      </c>
      <c r="E22" s="37">
        <v>20.73</v>
      </c>
      <c r="F22" s="34"/>
      <c r="G22" s="34"/>
    </row>
    <row r="23" spans="1:7">
      <c r="A23" s="37">
        <v>501</v>
      </c>
      <c r="B23" s="37">
        <v>89.42</v>
      </c>
      <c r="C23" s="38">
        <v>68.52</v>
      </c>
      <c r="D23" s="38">
        <v>4.32</v>
      </c>
      <c r="E23" s="37">
        <v>20.9</v>
      </c>
      <c r="F23" s="34"/>
      <c r="G23" s="34"/>
    </row>
    <row r="24" spans="1:7">
      <c r="A24" s="37">
        <v>502</v>
      </c>
      <c r="B24" s="37">
        <v>83.49</v>
      </c>
      <c r="C24" s="38">
        <v>63.97</v>
      </c>
      <c r="D24" s="38">
        <v>4.1100000000000003</v>
      </c>
      <c r="E24" s="37">
        <v>19.52</v>
      </c>
      <c r="F24" s="34"/>
      <c r="G24" s="34"/>
    </row>
    <row r="25" spans="1:7">
      <c r="A25" s="37">
        <v>503</v>
      </c>
      <c r="B25" s="37">
        <v>83.49</v>
      </c>
      <c r="C25" s="38">
        <v>63.97</v>
      </c>
      <c r="D25" s="38">
        <v>4.1100000000000003</v>
      </c>
      <c r="E25" s="37">
        <v>19.52</v>
      </c>
      <c r="F25" s="34"/>
      <c r="G25" s="34"/>
    </row>
    <row r="26" spans="1:7">
      <c r="A26" s="37">
        <v>504</v>
      </c>
      <c r="B26" s="37">
        <v>88.68</v>
      </c>
      <c r="C26" s="38">
        <v>67.95</v>
      </c>
      <c r="D26" s="38">
        <v>4.1100000000000003</v>
      </c>
      <c r="E26" s="37">
        <v>20.73</v>
      </c>
      <c r="F26" s="34"/>
      <c r="G26" s="34"/>
    </row>
    <row r="27" spans="1:7">
      <c r="A27" s="37">
        <v>601</v>
      </c>
      <c r="B27" s="37">
        <v>89.42</v>
      </c>
      <c r="C27" s="38">
        <v>68.52</v>
      </c>
      <c r="D27" s="38">
        <v>4.32</v>
      </c>
      <c r="E27" s="37">
        <v>20.9</v>
      </c>
      <c r="F27" s="34"/>
      <c r="G27" s="34"/>
    </row>
    <row r="28" spans="1:7">
      <c r="A28" s="37">
        <v>602</v>
      </c>
      <c r="B28" s="37">
        <v>83.49</v>
      </c>
      <c r="C28" s="38">
        <v>63.97</v>
      </c>
      <c r="D28" s="38">
        <v>4.1100000000000003</v>
      </c>
      <c r="E28" s="37">
        <v>19.52</v>
      </c>
      <c r="F28" s="34"/>
      <c r="G28" s="34"/>
    </row>
    <row r="29" spans="1:7">
      <c r="A29" s="37">
        <v>603</v>
      </c>
      <c r="B29" s="37">
        <v>83.49</v>
      </c>
      <c r="C29" s="38">
        <v>63.97</v>
      </c>
      <c r="D29" s="38">
        <v>4.1100000000000003</v>
      </c>
      <c r="E29" s="37">
        <v>19.52</v>
      </c>
      <c r="F29" s="34"/>
      <c r="G29" s="34"/>
    </row>
    <row r="30" spans="1:7">
      <c r="A30" s="37">
        <v>604</v>
      </c>
      <c r="B30" s="37">
        <v>88.68</v>
      </c>
      <c r="C30" s="38">
        <v>67.95</v>
      </c>
      <c r="D30" s="38">
        <v>4.1100000000000003</v>
      </c>
      <c r="E30" s="37">
        <v>20.73</v>
      </c>
      <c r="F30" s="34"/>
      <c r="G30" s="34"/>
    </row>
    <row r="31" spans="1:7">
      <c r="A31" s="37">
        <v>701</v>
      </c>
      <c r="B31" s="37">
        <v>89.42</v>
      </c>
      <c r="C31" s="38">
        <v>68.52</v>
      </c>
      <c r="D31" s="38">
        <v>4.32</v>
      </c>
      <c r="E31" s="37">
        <v>20.9</v>
      </c>
      <c r="F31" s="34"/>
      <c r="G31" s="34"/>
    </row>
    <row r="32" spans="1:7">
      <c r="A32" s="37">
        <v>702</v>
      </c>
      <c r="B32" s="37">
        <v>83.49</v>
      </c>
      <c r="C32" s="38">
        <v>63.97</v>
      </c>
      <c r="D32" s="38">
        <v>4.1100000000000003</v>
      </c>
      <c r="E32" s="37">
        <v>19.52</v>
      </c>
      <c r="F32" s="34"/>
      <c r="G32" s="34"/>
    </row>
    <row r="33" spans="1:7">
      <c r="A33" s="37">
        <v>703</v>
      </c>
      <c r="B33" s="37">
        <v>83.49</v>
      </c>
      <c r="C33" s="38">
        <v>63.97</v>
      </c>
      <c r="D33" s="38">
        <v>4.1100000000000003</v>
      </c>
      <c r="E33" s="37">
        <v>19.52</v>
      </c>
      <c r="F33" s="34"/>
      <c r="G33" s="34"/>
    </row>
    <row r="34" spans="1:7">
      <c r="A34" s="37">
        <v>704</v>
      </c>
      <c r="B34" s="37">
        <v>88.68</v>
      </c>
      <c r="C34" s="38">
        <v>67.95</v>
      </c>
      <c r="D34" s="38">
        <v>4.1100000000000003</v>
      </c>
      <c r="E34" s="37">
        <v>20.73</v>
      </c>
      <c r="F34" s="34"/>
      <c r="G34" s="34"/>
    </row>
    <row r="35" spans="1:7">
      <c r="A35" s="37">
        <v>801</v>
      </c>
      <c r="B35" s="37">
        <v>89.42</v>
      </c>
      <c r="C35" s="38">
        <v>68.52</v>
      </c>
      <c r="D35" s="38">
        <v>4.32</v>
      </c>
      <c r="E35" s="37">
        <v>20.9</v>
      </c>
      <c r="F35" s="34"/>
      <c r="G35" s="34"/>
    </row>
    <row r="36" spans="1:7">
      <c r="A36" s="34" t="s">
        <v>58</v>
      </c>
      <c r="B36" s="34">
        <v>2504.7199999999998</v>
      </c>
      <c r="C36" s="34">
        <v>1919.17</v>
      </c>
      <c r="D36" s="34">
        <v>120.87</v>
      </c>
      <c r="E36" s="34">
        <v>585.54999999999995</v>
      </c>
      <c r="F36" s="34"/>
      <c r="G36" s="34"/>
    </row>
    <row r="37" spans="1:7">
      <c r="A37" s="39" t="s">
        <v>60</v>
      </c>
      <c r="B37" s="34">
        <v>7591.24</v>
      </c>
      <c r="C37" s="36">
        <v>5816.58</v>
      </c>
      <c r="D37" s="36">
        <v>366.3</v>
      </c>
      <c r="E37" s="34">
        <v>1774.66</v>
      </c>
      <c r="F37" s="34"/>
      <c r="G37" s="34"/>
    </row>
    <row r="38" spans="1:7" ht="20.25">
      <c r="A38" s="111" t="s">
        <v>46</v>
      </c>
      <c r="B38" s="111"/>
      <c r="C38" s="111"/>
      <c r="D38" s="111"/>
      <c r="E38" s="111"/>
      <c r="F38" s="111"/>
      <c r="G38" s="111"/>
    </row>
    <row r="39" spans="1:7">
      <c r="A39" s="113" t="s">
        <v>206</v>
      </c>
      <c r="B39" s="113"/>
      <c r="C39" s="113"/>
      <c r="D39" s="113"/>
      <c r="E39" s="113"/>
      <c r="F39" s="113"/>
      <c r="G39" s="113"/>
    </row>
    <row r="40" spans="1:7">
      <c r="A40" s="109" t="s">
        <v>48</v>
      </c>
      <c r="B40" s="109" t="s">
        <v>49</v>
      </c>
      <c r="C40" s="109" t="s">
        <v>50</v>
      </c>
      <c r="D40" s="109"/>
      <c r="E40" s="109"/>
      <c r="F40" s="34"/>
      <c r="G40" s="34" t="s">
        <v>51</v>
      </c>
    </row>
    <row r="41" spans="1:7" ht="16.5" customHeight="1">
      <c r="A41" s="109"/>
      <c r="B41" s="109"/>
      <c r="C41" s="108" t="s">
        <v>52</v>
      </c>
      <c r="D41" s="108" t="s">
        <v>53</v>
      </c>
      <c r="E41" s="107" t="s">
        <v>54</v>
      </c>
      <c r="F41" s="35"/>
      <c r="G41" s="34">
        <v>0.30508600000000002</v>
      </c>
    </row>
    <row r="42" spans="1:7">
      <c r="A42" s="109"/>
      <c r="B42" s="109"/>
      <c r="C42" s="108"/>
      <c r="D42" s="108"/>
      <c r="E42" s="107"/>
      <c r="F42" s="35"/>
      <c r="G42" s="34" t="s">
        <v>55</v>
      </c>
    </row>
    <row r="43" spans="1:7">
      <c r="A43" s="37">
        <v>802</v>
      </c>
      <c r="B43" s="37">
        <v>83.49</v>
      </c>
      <c r="C43" s="38">
        <v>63.97</v>
      </c>
      <c r="D43" s="38">
        <v>4.1100000000000003</v>
      </c>
      <c r="E43" s="37">
        <v>19.52</v>
      </c>
      <c r="F43" s="34"/>
      <c r="G43" s="34"/>
    </row>
    <row r="44" spans="1:7">
      <c r="A44" s="37">
        <v>803</v>
      </c>
      <c r="B44" s="37">
        <v>83.49</v>
      </c>
      <c r="C44" s="38">
        <v>63.97</v>
      </c>
      <c r="D44" s="38">
        <v>4.1100000000000003</v>
      </c>
      <c r="E44" s="37">
        <v>19.52</v>
      </c>
      <c r="F44" s="34"/>
      <c r="G44" s="34"/>
    </row>
    <row r="45" spans="1:7">
      <c r="A45" s="37">
        <v>804</v>
      </c>
      <c r="B45" s="37">
        <v>88.68</v>
      </c>
      <c r="C45" s="38">
        <v>67.95</v>
      </c>
      <c r="D45" s="38">
        <v>4.1100000000000003</v>
      </c>
      <c r="E45" s="37">
        <v>20.73</v>
      </c>
      <c r="F45" s="34"/>
      <c r="G45" s="34"/>
    </row>
    <row r="46" spans="1:7">
      <c r="A46" s="37">
        <v>901</v>
      </c>
      <c r="B46" s="37">
        <v>89.42</v>
      </c>
      <c r="C46" s="38">
        <v>68.52</v>
      </c>
      <c r="D46" s="38">
        <v>4.32</v>
      </c>
      <c r="E46" s="37">
        <v>20.9</v>
      </c>
      <c r="F46" s="34"/>
      <c r="G46" s="34"/>
    </row>
    <row r="47" spans="1:7">
      <c r="A47" s="37">
        <v>902</v>
      </c>
      <c r="B47" s="37">
        <v>83.49</v>
      </c>
      <c r="C47" s="38">
        <v>63.97</v>
      </c>
      <c r="D47" s="38">
        <v>4.1100000000000003</v>
      </c>
      <c r="E47" s="37">
        <v>19.52</v>
      </c>
      <c r="F47" s="34"/>
      <c r="G47" s="34"/>
    </row>
    <row r="48" spans="1:7">
      <c r="A48" s="37">
        <v>903</v>
      </c>
      <c r="B48" s="37">
        <v>83.49</v>
      </c>
      <c r="C48" s="38">
        <v>63.97</v>
      </c>
      <c r="D48" s="38">
        <v>4.1100000000000003</v>
      </c>
      <c r="E48" s="37">
        <v>19.52</v>
      </c>
      <c r="F48" s="34"/>
      <c r="G48" s="34"/>
    </row>
    <row r="49" spans="1:7">
      <c r="A49" s="37">
        <v>904</v>
      </c>
      <c r="B49" s="37">
        <v>88.68</v>
      </c>
      <c r="C49" s="38">
        <v>67.95</v>
      </c>
      <c r="D49" s="37">
        <v>4.1100000000000003</v>
      </c>
      <c r="E49" s="37">
        <v>20.73</v>
      </c>
      <c r="F49" s="34"/>
      <c r="G49" s="34"/>
    </row>
    <row r="50" spans="1:7">
      <c r="A50" s="37">
        <v>1001</v>
      </c>
      <c r="B50" s="37">
        <v>89.42</v>
      </c>
      <c r="C50" s="38">
        <v>68.52</v>
      </c>
      <c r="D50" s="38">
        <v>4.32</v>
      </c>
      <c r="E50" s="37">
        <v>20.9</v>
      </c>
      <c r="F50" s="34"/>
      <c r="G50" s="34"/>
    </row>
    <row r="51" spans="1:7">
      <c r="A51" s="37">
        <v>1002</v>
      </c>
      <c r="B51" s="37">
        <v>83.49</v>
      </c>
      <c r="C51" s="38">
        <v>63.97</v>
      </c>
      <c r="D51" s="38">
        <v>4.1100000000000003</v>
      </c>
      <c r="E51" s="37">
        <v>19.52</v>
      </c>
      <c r="F51" s="34"/>
      <c r="G51" s="34"/>
    </row>
    <row r="52" spans="1:7">
      <c r="A52" s="37">
        <v>1003</v>
      </c>
      <c r="B52" s="37">
        <v>83.49</v>
      </c>
      <c r="C52" s="38">
        <v>63.97</v>
      </c>
      <c r="D52" s="38">
        <v>4.1100000000000003</v>
      </c>
      <c r="E52" s="37">
        <v>19.52</v>
      </c>
      <c r="F52" s="34"/>
      <c r="G52" s="34"/>
    </row>
    <row r="53" spans="1:7">
      <c r="A53" s="37">
        <v>1004</v>
      </c>
      <c r="B53" s="37">
        <v>88.68</v>
      </c>
      <c r="C53" s="38">
        <v>67.95</v>
      </c>
      <c r="D53" s="38">
        <v>4.1100000000000003</v>
      </c>
      <c r="E53" s="37">
        <v>20.73</v>
      </c>
      <c r="F53" s="34"/>
      <c r="G53" s="34"/>
    </row>
    <row r="54" spans="1:7">
      <c r="A54" s="37">
        <v>1101</v>
      </c>
      <c r="B54" s="37">
        <v>89.42</v>
      </c>
      <c r="C54" s="38">
        <v>68.52</v>
      </c>
      <c r="D54" s="38">
        <v>4.32</v>
      </c>
      <c r="E54" s="37">
        <v>20.9</v>
      </c>
      <c r="F54" s="34"/>
      <c r="G54" s="34"/>
    </row>
    <row r="55" spans="1:7">
      <c r="A55" s="37">
        <v>1102</v>
      </c>
      <c r="B55" s="37">
        <v>83.49</v>
      </c>
      <c r="C55" s="38">
        <v>63.97</v>
      </c>
      <c r="D55" s="37">
        <v>4.1100000000000003</v>
      </c>
      <c r="E55" s="37">
        <v>19.52</v>
      </c>
      <c r="F55" s="34"/>
      <c r="G55" s="34"/>
    </row>
    <row r="56" spans="1:7">
      <c r="A56" s="37">
        <v>1103</v>
      </c>
      <c r="B56" s="37">
        <v>83.49</v>
      </c>
      <c r="C56" s="38">
        <v>63.97</v>
      </c>
      <c r="D56" s="37">
        <v>4.1100000000000003</v>
      </c>
      <c r="E56" s="37">
        <v>19.52</v>
      </c>
      <c r="F56" s="34"/>
      <c r="G56" s="34"/>
    </row>
    <row r="57" spans="1:7">
      <c r="A57" s="37">
        <v>1104</v>
      </c>
      <c r="B57" s="37">
        <v>88.68</v>
      </c>
      <c r="C57" s="38">
        <v>67.95</v>
      </c>
      <c r="D57" s="38">
        <v>4.1100000000000003</v>
      </c>
      <c r="E57" s="37">
        <v>20.73</v>
      </c>
      <c r="F57" s="34"/>
      <c r="G57" s="34"/>
    </row>
    <row r="58" spans="1:7">
      <c r="A58" s="34" t="s">
        <v>42</v>
      </c>
      <c r="B58" s="34"/>
      <c r="C58" s="36"/>
      <c r="D58" s="36"/>
      <c r="E58" s="34"/>
      <c r="F58" s="34"/>
      <c r="G58" s="34"/>
    </row>
    <row r="59" spans="1:7">
      <c r="A59" s="37">
        <v>101</v>
      </c>
      <c r="B59" s="37">
        <v>88.62</v>
      </c>
      <c r="C59" s="38">
        <v>67.900000000000006</v>
      </c>
      <c r="D59" s="38">
        <v>4.1100000000000003</v>
      </c>
      <c r="E59" s="37">
        <v>20.72</v>
      </c>
      <c r="F59" s="34"/>
      <c r="G59" s="34"/>
    </row>
    <row r="60" spans="1:7">
      <c r="A60" s="37">
        <v>102</v>
      </c>
      <c r="B60" s="37">
        <v>83.49</v>
      </c>
      <c r="C60" s="38">
        <v>63.97</v>
      </c>
      <c r="D60" s="38">
        <v>4.1100000000000003</v>
      </c>
      <c r="E60" s="37">
        <v>19.52</v>
      </c>
      <c r="F60" s="34"/>
      <c r="G60" s="34"/>
    </row>
    <row r="61" spans="1:7">
      <c r="A61" s="37">
        <v>103</v>
      </c>
      <c r="B61" s="37">
        <v>83.49</v>
      </c>
      <c r="C61" s="38">
        <v>63.97</v>
      </c>
      <c r="D61" s="38">
        <v>4.1100000000000003</v>
      </c>
      <c r="E61" s="37">
        <v>19.52</v>
      </c>
      <c r="F61" s="34"/>
      <c r="G61" s="34"/>
    </row>
    <row r="62" spans="1:7">
      <c r="A62" s="37">
        <v>104</v>
      </c>
      <c r="B62" s="37">
        <v>89.35</v>
      </c>
      <c r="C62" s="38">
        <v>68.459999999999994</v>
      </c>
      <c r="D62" s="38">
        <v>4.32</v>
      </c>
      <c r="E62" s="37">
        <v>20.89</v>
      </c>
      <c r="F62" s="34"/>
      <c r="G62" s="34"/>
    </row>
    <row r="63" spans="1:7">
      <c r="A63" s="37">
        <v>201</v>
      </c>
      <c r="B63" s="37">
        <v>88.62</v>
      </c>
      <c r="C63" s="38">
        <v>67.900000000000006</v>
      </c>
      <c r="D63" s="38">
        <v>4.1100000000000003</v>
      </c>
      <c r="E63" s="37">
        <v>20.72</v>
      </c>
      <c r="F63" s="34"/>
      <c r="G63" s="34"/>
    </row>
    <row r="64" spans="1:7">
      <c r="A64" s="37">
        <v>202</v>
      </c>
      <c r="B64" s="37">
        <v>83.49</v>
      </c>
      <c r="C64" s="38">
        <v>63.97</v>
      </c>
      <c r="D64" s="38">
        <v>4.1100000000000003</v>
      </c>
      <c r="E64" s="37">
        <v>19.52</v>
      </c>
      <c r="F64" s="34"/>
      <c r="G64" s="34"/>
    </row>
    <row r="65" spans="1:7">
      <c r="A65" s="37">
        <v>203</v>
      </c>
      <c r="B65" s="37">
        <v>83.49</v>
      </c>
      <c r="C65" s="38">
        <v>63.97</v>
      </c>
      <c r="D65" s="38">
        <v>4.1100000000000003</v>
      </c>
      <c r="E65" s="37">
        <v>19.52</v>
      </c>
      <c r="F65" s="34"/>
      <c r="G65" s="34"/>
    </row>
    <row r="66" spans="1:7">
      <c r="A66" s="37">
        <v>204</v>
      </c>
      <c r="B66" s="37">
        <v>89.35</v>
      </c>
      <c r="C66" s="38">
        <v>68.459999999999994</v>
      </c>
      <c r="D66" s="38">
        <v>4.32</v>
      </c>
      <c r="E66" s="37">
        <v>20.89</v>
      </c>
      <c r="F66" s="34"/>
      <c r="G66" s="34"/>
    </row>
    <row r="67" spans="1:7">
      <c r="A67" s="37">
        <v>301</v>
      </c>
      <c r="B67" s="37">
        <v>88.68</v>
      </c>
      <c r="C67" s="38">
        <v>67.95</v>
      </c>
      <c r="D67" s="38">
        <v>4.1100000000000003</v>
      </c>
      <c r="E67" s="37">
        <v>20.73</v>
      </c>
      <c r="F67" s="34"/>
      <c r="G67" s="34"/>
    </row>
    <row r="68" spans="1:7">
      <c r="A68" s="37">
        <v>302</v>
      </c>
      <c r="B68" s="37">
        <v>83.49</v>
      </c>
      <c r="C68" s="38">
        <v>63.97</v>
      </c>
      <c r="D68" s="38">
        <v>4.1100000000000003</v>
      </c>
      <c r="E68" s="37">
        <v>19.52</v>
      </c>
      <c r="F68" s="34"/>
      <c r="G68" s="34"/>
    </row>
    <row r="69" spans="1:7">
      <c r="A69" s="37">
        <v>303</v>
      </c>
      <c r="B69" s="37">
        <v>83.49</v>
      </c>
      <c r="C69" s="38">
        <v>63.97</v>
      </c>
      <c r="D69" s="38">
        <v>4.1100000000000003</v>
      </c>
      <c r="E69" s="37">
        <v>19.52</v>
      </c>
      <c r="F69" s="34"/>
      <c r="G69" s="34"/>
    </row>
    <row r="70" spans="1:7">
      <c r="A70" s="37">
        <v>304</v>
      </c>
      <c r="B70" s="37">
        <v>89.42</v>
      </c>
      <c r="C70" s="38">
        <v>68.52</v>
      </c>
      <c r="D70" s="38">
        <v>4.32</v>
      </c>
      <c r="E70" s="37">
        <v>20.9</v>
      </c>
      <c r="F70" s="34"/>
      <c r="G70" s="34"/>
    </row>
    <row r="71" spans="1:7">
      <c r="A71" s="37">
        <v>401</v>
      </c>
      <c r="B71" s="37">
        <v>88.68</v>
      </c>
      <c r="C71" s="38">
        <v>67.95</v>
      </c>
      <c r="D71" s="38">
        <v>4.1100000000000003</v>
      </c>
      <c r="E71" s="37">
        <v>20.73</v>
      </c>
      <c r="F71" s="34"/>
      <c r="G71" s="34"/>
    </row>
    <row r="72" spans="1:7">
      <c r="A72" s="37">
        <v>402</v>
      </c>
      <c r="B72" s="37">
        <v>83.49</v>
      </c>
      <c r="C72" s="38">
        <v>63.97</v>
      </c>
      <c r="D72" s="38">
        <v>4.1100000000000003</v>
      </c>
      <c r="E72" s="37">
        <v>19.52</v>
      </c>
      <c r="F72" s="34"/>
      <c r="G72" s="34"/>
    </row>
    <row r="73" spans="1:7">
      <c r="A73" s="34" t="s">
        <v>58</v>
      </c>
      <c r="B73" s="34">
        <v>2498.0500000000002</v>
      </c>
      <c r="C73" s="34">
        <v>1914.05</v>
      </c>
      <c r="D73" s="34">
        <v>120.45</v>
      </c>
      <c r="E73" s="34">
        <v>584</v>
      </c>
      <c r="F73" s="34"/>
      <c r="G73" s="34"/>
    </row>
    <row r="74" spans="1:7">
      <c r="A74" s="39" t="s">
        <v>60</v>
      </c>
      <c r="B74" s="34"/>
      <c r="C74" s="36"/>
      <c r="D74" s="36"/>
      <c r="E74" s="34"/>
      <c r="F74" s="34"/>
      <c r="G74" s="34"/>
    </row>
    <row r="75" spans="1:7" ht="20.25">
      <c r="A75" s="111" t="s">
        <v>46</v>
      </c>
      <c r="B75" s="111"/>
      <c r="C75" s="111"/>
      <c r="D75" s="111"/>
      <c r="E75" s="111"/>
      <c r="F75" s="111"/>
      <c r="G75" s="111"/>
    </row>
    <row r="76" spans="1:7">
      <c r="A76" s="113" t="s">
        <v>206</v>
      </c>
      <c r="B76" s="113"/>
      <c r="C76" s="113"/>
      <c r="D76" s="113"/>
      <c r="E76" s="113"/>
      <c r="F76" s="113"/>
      <c r="G76" s="113"/>
    </row>
    <row r="77" spans="1:7">
      <c r="A77" s="109" t="s">
        <v>48</v>
      </c>
      <c r="B77" s="109" t="s">
        <v>49</v>
      </c>
      <c r="C77" s="109" t="s">
        <v>50</v>
      </c>
      <c r="D77" s="109"/>
      <c r="E77" s="109"/>
      <c r="F77" s="34"/>
      <c r="G77" s="34" t="s">
        <v>51</v>
      </c>
    </row>
    <row r="78" spans="1:7" ht="16.5" customHeight="1">
      <c r="A78" s="109"/>
      <c r="B78" s="109"/>
      <c r="C78" s="108" t="s">
        <v>52</v>
      </c>
      <c r="D78" s="108" t="s">
        <v>53</v>
      </c>
      <c r="E78" s="107" t="s">
        <v>54</v>
      </c>
      <c r="F78" s="35"/>
      <c r="G78" s="34">
        <v>0.30508600000000002</v>
      </c>
    </row>
    <row r="79" spans="1:7">
      <c r="A79" s="109"/>
      <c r="B79" s="109"/>
      <c r="C79" s="108"/>
      <c r="D79" s="108"/>
      <c r="E79" s="107"/>
      <c r="F79" s="35"/>
      <c r="G79" s="34" t="s">
        <v>55</v>
      </c>
    </row>
    <row r="80" spans="1:7">
      <c r="A80" s="37">
        <v>403</v>
      </c>
      <c r="B80" s="37">
        <v>83.49</v>
      </c>
      <c r="C80" s="38">
        <v>63.97</v>
      </c>
      <c r="D80" s="38">
        <v>4.1100000000000003</v>
      </c>
      <c r="E80" s="37">
        <v>19.52</v>
      </c>
      <c r="F80" s="34"/>
      <c r="G80" s="34"/>
    </row>
    <row r="81" spans="1:7">
      <c r="A81" s="37">
        <v>404</v>
      </c>
      <c r="B81" s="37">
        <v>89.42</v>
      </c>
      <c r="C81" s="38">
        <v>68.52</v>
      </c>
      <c r="D81" s="38">
        <v>4.32</v>
      </c>
      <c r="E81" s="37">
        <v>20.9</v>
      </c>
      <c r="F81" s="34"/>
      <c r="G81" s="34"/>
    </row>
    <row r="82" spans="1:7">
      <c r="A82" s="37">
        <v>501</v>
      </c>
      <c r="B82" s="37">
        <v>88.68</v>
      </c>
      <c r="C82" s="38">
        <v>67.95</v>
      </c>
      <c r="D82" s="38">
        <v>4.1100000000000003</v>
      </c>
      <c r="E82" s="37">
        <v>20.73</v>
      </c>
      <c r="F82" s="34"/>
      <c r="G82" s="34"/>
    </row>
    <row r="83" spans="1:7">
      <c r="A83" s="37">
        <v>502</v>
      </c>
      <c r="B83" s="37">
        <v>83.49</v>
      </c>
      <c r="C83" s="38">
        <v>63.97</v>
      </c>
      <c r="D83" s="38">
        <v>4.1100000000000003</v>
      </c>
      <c r="E83" s="37">
        <v>19.52</v>
      </c>
      <c r="F83" s="34"/>
      <c r="G83" s="34"/>
    </row>
    <row r="84" spans="1:7">
      <c r="A84" s="37">
        <v>503</v>
      </c>
      <c r="B84" s="37">
        <v>83.49</v>
      </c>
      <c r="C84" s="38">
        <v>63.97</v>
      </c>
      <c r="D84" s="38">
        <v>4.1100000000000003</v>
      </c>
      <c r="E84" s="37">
        <v>19.52</v>
      </c>
      <c r="F84" s="34"/>
      <c r="G84" s="34"/>
    </row>
    <row r="85" spans="1:7">
      <c r="A85" s="37">
        <v>504</v>
      </c>
      <c r="B85" s="37">
        <v>89.42</v>
      </c>
      <c r="C85" s="38">
        <v>68.52</v>
      </c>
      <c r="D85" s="38">
        <v>4.32</v>
      </c>
      <c r="E85" s="37">
        <v>20.9</v>
      </c>
      <c r="F85" s="34"/>
      <c r="G85" s="34"/>
    </row>
    <row r="86" spans="1:7">
      <c r="A86" s="37">
        <v>601</v>
      </c>
      <c r="B86" s="37">
        <v>88.68</v>
      </c>
      <c r="C86" s="38">
        <v>67.95</v>
      </c>
      <c r="D86" s="37">
        <v>4.1100000000000003</v>
      </c>
      <c r="E86" s="37">
        <v>20.73</v>
      </c>
      <c r="F86" s="34"/>
      <c r="G86" s="34"/>
    </row>
    <row r="87" spans="1:7">
      <c r="A87" s="37">
        <v>602</v>
      </c>
      <c r="B87" s="37">
        <v>83.49</v>
      </c>
      <c r="C87" s="38">
        <v>63.97</v>
      </c>
      <c r="D87" s="38">
        <v>4.1100000000000003</v>
      </c>
      <c r="E87" s="37">
        <v>19.52</v>
      </c>
      <c r="F87" s="34"/>
      <c r="G87" s="34"/>
    </row>
    <row r="88" spans="1:7">
      <c r="A88" s="37">
        <v>603</v>
      </c>
      <c r="B88" s="37">
        <v>83.49</v>
      </c>
      <c r="C88" s="38">
        <v>63.97</v>
      </c>
      <c r="D88" s="38">
        <v>4.1100000000000003</v>
      </c>
      <c r="E88" s="37">
        <v>19.52</v>
      </c>
      <c r="F88" s="34"/>
      <c r="G88" s="34"/>
    </row>
    <row r="89" spans="1:7">
      <c r="A89" s="37">
        <v>604</v>
      </c>
      <c r="B89" s="37">
        <v>89.42</v>
      </c>
      <c r="C89" s="38">
        <v>68.52</v>
      </c>
      <c r="D89" s="38">
        <v>4.32</v>
      </c>
      <c r="E89" s="37">
        <v>20.9</v>
      </c>
      <c r="F89" s="34"/>
      <c r="G89" s="34"/>
    </row>
    <row r="90" spans="1:7">
      <c r="A90" s="37">
        <v>701</v>
      </c>
      <c r="B90" s="37">
        <v>88.68</v>
      </c>
      <c r="C90" s="38">
        <v>67.95</v>
      </c>
      <c r="D90" s="38">
        <v>4.1100000000000003</v>
      </c>
      <c r="E90" s="37">
        <v>20.73</v>
      </c>
      <c r="F90" s="34"/>
      <c r="G90" s="34"/>
    </row>
    <row r="91" spans="1:7">
      <c r="A91" s="37">
        <v>702</v>
      </c>
      <c r="B91" s="37">
        <v>83.49</v>
      </c>
      <c r="C91" s="38">
        <v>63.97</v>
      </c>
      <c r="D91" s="38">
        <v>4.1100000000000003</v>
      </c>
      <c r="E91" s="37">
        <v>19.52</v>
      </c>
      <c r="F91" s="34"/>
      <c r="G91" s="34"/>
    </row>
    <row r="92" spans="1:7">
      <c r="A92" s="37">
        <v>703</v>
      </c>
      <c r="B92" s="37">
        <v>83.49</v>
      </c>
      <c r="C92" s="38">
        <v>63.97</v>
      </c>
      <c r="D92" s="37">
        <v>4.1100000000000003</v>
      </c>
      <c r="E92" s="37">
        <v>19.52</v>
      </c>
      <c r="F92" s="34"/>
      <c r="G92" s="34"/>
    </row>
    <row r="93" spans="1:7">
      <c r="A93" s="37">
        <v>704</v>
      </c>
      <c r="B93" s="37">
        <v>89.42</v>
      </c>
      <c r="C93" s="38">
        <v>68.52</v>
      </c>
      <c r="D93" s="37">
        <v>4.32</v>
      </c>
      <c r="E93" s="37">
        <v>20.9</v>
      </c>
      <c r="F93" s="34"/>
      <c r="G93" s="34"/>
    </row>
    <row r="94" spans="1:7">
      <c r="A94" s="37">
        <v>801</v>
      </c>
      <c r="B94" s="37">
        <v>88.68</v>
      </c>
      <c r="C94" s="38">
        <v>67.95</v>
      </c>
      <c r="D94" s="38">
        <v>4.1100000000000003</v>
      </c>
      <c r="E94" s="37">
        <v>20.73</v>
      </c>
      <c r="F94" s="34"/>
      <c r="G94" s="34"/>
    </row>
    <row r="95" spans="1:7">
      <c r="A95" s="37">
        <v>802</v>
      </c>
      <c r="B95" s="37">
        <v>83.49</v>
      </c>
      <c r="C95" s="38">
        <v>63.97</v>
      </c>
      <c r="D95" s="38">
        <v>4.1100000000000003</v>
      </c>
      <c r="E95" s="37">
        <v>19.52</v>
      </c>
      <c r="F95" s="34"/>
      <c r="G95" s="34"/>
    </row>
    <row r="96" spans="1:7">
      <c r="A96" s="37">
        <v>803</v>
      </c>
      <c r="B96" s="37">
        <v>83.49</v>
      </c>
      <c r="C96" s="38">
        <v>63.97</v>
      </c>
      <c r="D96" s="38">
        <v>4.1100000000000003</v>
      </c>
      <c r="E96" s="37">
        <v>19.52</v>
      </c>
      <c r="F96" s="34"/>
      <c r="G96" s="34"/>
    </row>
    <row r="97" spans="1:7">
      <c r="A97" s="37">
        <v>804</v>
      </c>
      <c r="B97" s="37">
        <v>89.42</v>
      </c>
      <c r="C97" s="38">
        <v>68.52</v>
      </c>
      <c r="D97" s="38">
        <v>4.32</v>
      </c>
      <c r="E97" s="37">
        <v>20.9</v>
      </c>
      <c r="F97" s="34"/>
      <c r="G97" s="34"/>
    </row>
    <row r="98" spans="1:7">
      <c r="A98" s="37">
        <v>901</v>
      </c>
      <c r="B98" s="37">
        <v>88.68</v>
      </c>
      <c r="C98" s="38">
        <v>67.95</v>
      </c>
      <c r="D98" s="38">
        <v>4.1100000000000003</v>
      </c>
      <c r="E98" s="37">
        <v>20.73</v>
      </c>
      <c r="F98" s="34"/>
      <c r="G98" s="34"/>
    </row>
    <row r="99" spans="1:7">
      <c r="A99" s="37">
        <v>902</v>
      </c>
      <c r="B99" s="37">
        <v>83.49</v>
      </c>
      <c r="C99" s="38">
        <v>63.97</v>
      </c>
      <c r="D99" s="38">
        <v>4.1100000000000003</v>
      </c>
      <c r="E99" s="37">
        <v>19.52</v>
      </c>
      <c r="F99" s="34"/>
      <c r="G99" s="34"/>
    </row>
    <row r="100" spans="1:7">
      <c r="A100" s="37">
        <v>903</v>
      </c>
      <c r="B100" s="37">
        <v>83.49</v>
      </c>
      <c r="C100" s="38">
        <v>63.97</v>
      </c>
      <c r="D100" s="38">
        <v>4.1100000000000003</v>
      </c>
      <c r="E100" s="37">
        <v>19.52</v>
      </c>
      <c r="F100" s="34"/>
      <c r="G100" s="34"/>
    </row>
    <row r="101" spans="1:7">
      <c r="A101" s="37">
        <v>904</v>
      </c>
      <c r="B101" s="37">
        <v>89.42</v>
      </c>
      <c r="C101" s="38">
        <v>68.52</v>
      </c>
      <c r="D101" s="38">
        <v>4.32</v>
      </c>
      <c r="E101" s="37">
        <v>20.9</v>
      </c>
      <c r="F101" s="34"/>
      <c r="G101" s="34"/>
    </row>
    <row r="102" spans="1:7">
      <c r="A102" s="37">
        <v>1001</v>
      </c>
      <c r="B102" s="37">
        <v>88.68</v>
      </c>
      <c r="C102" s="38">
        <v>67.95</v>
      </c>
      <c r="D102" s="38">
        <v>4.1100000000000003</v>
      </c>
      <c r="E102" s="37">
        <v>20.73</v>
      </c>
      <c r="F102" s="34"/>
      <c r="G102" s="34"/>
    </row>
    <row r="103" spans="1:7">
      <c r="A103" s="37">
        <v>1002</v>
      </c>
      <c r="B103" s="37">
        <v>83.49</v>
      </c>
      <c r="C103" s="38">
        <v>63.97</v>
      </c>
      <c r="D103" s="38">
        <v>4.1100000000000003</v>
      </c>
      <c r="E103" s="37">
        <v>19.52</v>
      </c>
      <c r="F103" s="34"/>
      <c r="G103" s="34"/>
    </row>
    <row r="104" spans="1:7">
      <c r="A104" s="37">
        <v>1003</v>
      </c>
      <c r="B104" s="37">
        <v>83.49</v>
      </c>
      <c r="C104" s="38">
        <v>63.97</v>
      </c>
      <c r="D104" s="38">
        <v>4.1100000000000003</v>
      </c>
      <c r="E104" s="37">
        <v>19.52</v>
      </c>
      <c r="F104" s="34"/>
      <c r="G104" s="34"/>
    </row>
    <row r="105" spans="1:7">
      <c r="A105" s="37">
        <v>1004</v>
      </c>
      <c r="B105" s="37">
        <v>89.42</v>
      </c>
      <c r="C105" s="38">
        <v>68.52</v>
      </c>
      <c r="D105" s="38">
        <v>4.32</v>
      </c>
      <c r="E105" s="37">
        <v>20.9</v>
      </c>
      <c r="F105" s="34"/>
      <c r="G105" s="34"/>
    </row>
    <row r="106" spans="1:7">
      <c r="A106" s="37">
        <v>1101</v>
      </c>
      <c r="B106" s="37">
        <v>88.68</v>
      </c>
      <c r="C106" s="38">
        <v>67.95</v>
      </c>
      <c r="D106" s="38">
        <v>4.1100000000000003</v>
      </c>
      <c r="E106" s="37">
        <v>20.73</v>
      </c>
      <c r="F106" s="34"/>
      <c r="G106" s="34"/>
    </row>
    <row r="107" spans="1:7">
      <c r="A107" s="37">
        <v>1102</v>
      </c>
      <c r="B107" s="37">
        <v>83.49</v>
      </c>
      <c r="C107" s="38">
        <v>63.97</v>
      </c>
      <c r="D107" s="38">
        <v>4.1100000000000003</v>
      </c>
      <c r="E107" s="37">
        <v>19.52</v>
      </c>
      <c r="F107" s="34"/>
      <c r="G107" s="34"/>
    </row>
    <row r="108" spans="1:7">
      <c r="A108" s="37">
        <v>1103</v>
      </c>
      <c r="B108" s="37">
        <v>83.49</v>
      </c>
      <c r="C108" s="38">
        <v>63.97</v>
      </c>
      <c r="D108" s="38">
        <v>4.1100000000000003</v>
      </c>
      <c r="E108" s="37">
        <v>19.52</v>
      </c>
      <c r="F108" s="34"/>
      <c r="G108" s="34"/>
    </row>
    <row r="109" spans="1:7">
      <c r="A109" s="37">
        <v>1104</v>
      </c>
      <c r="B109" s="37">
        <v>89.42</v>
      </c>
      <c r="C109" s="38">
        <v>68.52</v>
      </c>
      <c r="D109" s="38">
        <v>4.32</v>
      </c>
      <c r="E109" s="37">
        <v>20.9</v>
      </c>
      <c r="F109" s="34"/>
      <c r="G109" s="34"/>
    </row>
    <row r="110" spans="1:7">
      <c r="A110" s="34" t="s">
        <v>58</v>
      </c>
      <c r="B110" s="34">
        <v>2588.4699999999998</v>
      </c>
      <c r="C110" s="34">
        <v>1983.36</v>
      </c>
      <c r="D110" s="34">
        <v>124.98</v>
      </c>
      <c r="E110" s="34">
        <v>605.11</v>
      </c>
      <c r="F110" s="34"/>
      <c r="G110" s="34"/>
    </row>
    <row r="111" spans="1:7">
      <c r="A111" s="39" t="s">
        <v>60</v>
      </c>
      <c r="B111" s="34"/>
      <c r="C111" s="36"/>
      <c r="D111" s="36"/>
      <c r="E111" s="34"/>
      <c r="F111" s="34"/>
      <c r="G111" s="34"/>
    </row>
    <row r="112" spans="1:7" ht="20.25">
      <c r="A112" s="114" t="s">
        <v>46</v>
      </c>
      <c r="B112" s="114"/>
      <c r="C112" s="114"/>
      <c r="D112" s="114"/>
      <c r="E112" s="114"/>
      <c r="F112" s="114"/>
      <c r="G112" s="114"/>
    </row>
    <row r="113" spans="1:7">
      <c r="A113" s="116" t="s">
        <v>207</v>
      </c>
      <c r="B113" s="116"/>
      <c r="C113" s="116"/>
      <c r="D113" s="116"/>
      <c r="E113" s="116"/>
      <c r="F113" s="116"/>
      <c r="G113" s="116"/>
    </row>
    <row r="114" spans="1:7">
      <c r="A114" s="110" t="s">
        <v>48</v>
      </c>
      <c r="B114" s="109" t="s">
        <v>49</v>
      </c>
      <c r="C114" s="109" t="s">
        <v>50</v>
      </c>
      <c r="D114" s="109"/>
      <c r="E114" s="109"/>
      <c r="F114" s="34"/>
      <c r="G114" s="42" t="s">
        <v>51</v>
      </c>
    </row>
    <row r="115" spans="1:7" ht="16.5" customHeight="1">
      <c r="A115" s="110"/>
      <c r="B115" s="109"/>
      <c r="C115" s="108" t="s">
        <v>52</v>
      </c>
      <c r="D115" s="108" t="s">
        <v>53</v>
      </c>
      <c r="E115" s="107" t="s">
        <v>54</v>
      </c>
      <c r="F115" s="35"/>
      <c r="G115" s="42">
        <v>0.92911600000000005</v>
      </c>
    </row>
    <row r="116" spans="1:7">
      <c r="A116" s="110"/>
      <c r="B116" s="109"/>
      <c r="C116" s="108"/>
      <c r="D116" s="108"/>
      <c r="E116" s="107"/>
      <c r="F116" s="35"/>
      <c r="G116" s="42" t="s">
        <v>55</v>
      </c>
    </row>
    <row r="117" spans="1:7">
      <c r="A117" s="41" t="s">
        <v>62</v>
      </c>
      <c r="B117" s="43"/>
      <c r="C117" s="36"/>
      <c r="D117" s="36"/>
      <c r="E117" s="43"/>
      <c r="F117" s="43"/>
      <c r="G117" s="44"/>
    </row>
    <row r="118" spans="1:7">
      <c r="A118" s="37">
        <v>-201</v>
      </c>
      <c r="B118" s="37">
        <v>15.92</v>
      </c>
      <c r="C118" s="38">
        <v>8.25</v>
      </c>
      <c r="D118" s="36"/>
      <c r="E118" s="37">
        <v>7.67</v>
      </c>
      <c r="F118" s="43"/>
      <c r="G118" s="44"/>
    </row>
    <row r="119" spans="1:7">
      <c r="A119" s="37">
        <v>-202</v>
      </c>
      <c r="B119" s="37">
        <v>8.68</v>
      </c>
      <c r="C119" s="38">
        <v>4.5</v>
      </c>
      <c r="D119" s="36"/>
      <c r="E119" s="37">
        <v>4.18</v>
      </c>
      <c r="F119" s="43"/>
      <c r="G119" s="44"/>
    </row>
    <row r="120" spans="1:7">
      <c r="A120" s="37">
        <v>-203</v>
      </c>
      <c r="B120" s="37">
        <v>21.01</v>
      </c>
      <c r="C120" s="38">
        <v>10.89</v>
      </c>
      <c r="D120" s="36"/>
      <c r="E120" s="37">
        <v>10.119999999999999</v>
      </c>
      <c r="F120" s="43"/>
      <c r="G120" s="44"/>
    </row>
    <row r="121" spans="1:7">
      <c r="A121" s="37">
        <v>-204</v>
      </c>
      <c r="B121" s="37">
        <v>14.97</v>
      </c>
      <c r="C121" s="38">
        <v>7.76</v>
      </c>
      <c r="D121" s="36"/>
      <c r="E121" s="37">
        <v>7.21</v>
      </c>
      <c r="F121" s="43"/>
      <c r="G121" s="44"/>
    </row>
    <row r="122" spans="1:7">
      <c r="A122" s="37">
        <v>-205</v>
      </c>
      <c r="B122" s="37">
        <v>14.97</v>
      </c>
      <c r="C122" s="38">
        <v>7.76</v>
      </c>
      <c r="D122" s="36"/>
      <c r="E122" s="37">
        <v>7.21</v>
      </c>
      <c r="F122" s="43"/>
      <c r="G122" s="44"/>
    </row>
    <row r="123" spans="1:7">
      <c r="A123" s="37">
        <v>-206</v>
      </c>
      <c r="B123" s="37">
        <v>14.97</v>
      </c>
      <c r="C123" s="38">
        <v>7.76</v>
      </c>
      <c r="D123" s="34"/>
      <c r="E123" s="37">
        <v>7.21</v>
      </c>
      <c r="F123" s="43"/>
      <c r="G123" s="44"/>
    </row>
    <row r="124" spans="1:7">
      <c r="A124" s="37">
        <v>-207</v>
      </c>
      <c r="B124" s="37">
        <v>22.4</v>
      </c>
      <c r="C124" s="38">
        <v>11.61</v>
      </c>
      <c r="D124" s="36"/>
      <c r="E124" s="37">
        <v>10.79</v>
      </c>
      <c r="F124" s="43"/>
      <c r="G124" s="44"/>
    </row>
    <row r="125" spans="1:7">
      <c r="A125" s="37">
        <v>-208</v>
      </c>
      <c r="B125" s="37">
        <v>17.77</v>
      </c>
      <c r="C125" s="38">
        <v>9.2100000000000009</v>
      </c>
      <c r="D125" s="36"/>
      <c r="E125" s="37">
        <v>8.56</v>
      </c>
      <c r="F125" s="43"/>
      <c r="G125" s="44"/>
    </row>
    <row r="126" spans="1:7">
      <c r="A126" s="37">
        <v>-209</v>
      </c>
      <c r="B126" s="37">
        <v>13.99</v>
      </c>
      <c r="C126" s="38">
        <v>7.25</v>
      </c>
      <c r="D126" s="36"/>
      <c r="E126" s="37">
        <v>6.74</v>
      </c>
      <c r="F126" s="43"/>
      <c r="G126" s="44"/>
    </row>
    <row r="127" spans="1:7">
      <c r="A127" s="37">
        <v>-210</v>
      </c>
      <c r="B127" s="37">
        <v>13.99</v>
      </c>
      <c r="C127" s="38">
        <v>7.25</v>
      </c>
      <c r="D127" s="36"/>
      <c r="E127" s="37">
        <v>6.74</v>
      </c>
      <c r="F127" s="43"/>
      <c r="G127" s="44"/>
    </row>
    <row r="128" spans="1:7">
      <c r="A128" s="37">
        <v>-211</v>
      </c>
      <c r="B128" s="37">
        <v>17.77</v>
      </c>
      <c r="C128" s="38">
        <v>9.2100000000000009</v>
      </c>
      <c r="D128" s="36"/>
      <c r="E128" s="37">
        <v>8.56</v>
      </c>
      <c r="F128" s="43"/>
      <c r="G128" s="44"/>
    </row>
    <row r="129" spans="1:7">
      <c r="A129" s="37">
        <v>-212</v>
      </c>
      <c r="B129" s="37">
        <v>22.4</v>
      </c>
      <c r="C129" s="38">
        <v>11.61</v>
      </c>
      <c r="D129" s="34"/>
      <c r="E129" s="37">
        <v>10.79</v>
      </c>
      <c r="F129" s="43"/>
      <c r="G129" s="44"/>
    </row>
    <row r="130" spans="1:7">
      <c r="A130" s="37">
        <v>-213</v>
      </c>
      <c r="B130" s="37">
        <v>14.97</v>
      </c>
      <c r="C130" s="38">
        <v>7.76</v>
      </c>
      <c r="D130" s="34"/>
      <c r="E130" s="37">
        <v>7.21</v>
      </c>
      <c r="F130" s="43"/>
      <c r="G130" s="44"/>
    </row>
    <row r="131" spans="1:7">
      <c r="A131" s="37">
        <v>-214</v>
      </c>
      <c r="B131" s="37">
        <v>14.97</v>
      </c>
      <c r="C131" s="38">
        <v>7.76</v>
      </c>
      <c r="D131" s="36"/>
      <c r="E131" s="37">
        <v>7.21</v>
      </c>
      <c r="F131" s="43"/>
      <c r="G131" s="44"/>
    </row>
    <row r="132" spans="1:7">
      <c r="A132" s="37">
        <v>-215</v>
      </c>
      <c r="B132" s="37">
        <v>14.97</v>
      </c>
      <c r="C132" s="38">
        <v>7.76</v>
      </c>
      <c r="D132" s="36"/>
      <c r="E132" s="37">
        <v>7.21</v>
      </c>
      <c r="F132" s="43"/>
      <c r="G132" s="44"/>
    </row>
    <row r="133" spans="1:7">
      <c r="A133" s="37">
        <v>-216</v>
      </c>
      <c r="B133" s="37">
        <v>21.01</v>
      </c>
      <c r="C133" s="38">
        <v>10.89</v>
      </c>
      <c r="D133" s="36"/>
      <c r="E133" s="37">
        <v>10.119999999999999</v>
      </c>
      <c r="F133" s="43"/>
      <c r="G133" s="44"/>
    </row>
    <row r="134" spans="1:7">
      <c r="A134" s="37">
        <v>-217</v>
      </c>
      <c r="B134" s="37">
        <v>21.01</v>
      </c>
      <c r="C134" s="38">
        <v>10.89</v>
      </c>
      <c r="D134" s="36"/>
      <c r="E134" s="37">
        <v>10.119999999999999</v>
      </c>
      <c r="F134" s="43"/>
      <c r="G134" s="44"/>
    </row>
    <row r="135" spans="1:7">
      <c r="A135" s="37">
        <v>-218</v>
      </c>
      <c r="B135" s="37">
        <v>14.97</v>
      </c>
      <c r="C135" s="38">
        <v>7.76</v>
      </c>
      <c r="D135" s="36"/>
      <c r="E135" s="37">
        <v>7.21</v>
      </c>
      <c r="F135" s="43"/>
      <c r="G135" s="44"/>
    </row>
    <row r="136" spans="1:7">
      <c r="A136" s="37">
        <v>-219</v>
      </c>
      <c r="B136" s="37">
        <v>14.97</v>
      </c>
      <c r="C136" s="38">
        <v>7.76</v>
      </c>
      <c r="D136" s="36"/>
      <c r="E136" s="37">
        <v>7.21</v>
      </c>
      <c r="F136" s="43"/>
      <c r="G136" s="44"/>
    </row>
    <row r="137" spans="1:7">
      <c r="A137" s="37">
        <v>-220</v>
      </c>
      <c r="B137" s="37">
        <v>14.97</v>
      </c>
      <c r="C137" s="38">
        <v>7.76</v>
      </c>
      <c r="D137" s="36"/>
      <c r="E137" s="37">
        <v>7.21</v>
      </c>
      <c r="F137" s="43"/>
      <c r="G137" s="44"/>
    </row>
    <row r="138" spans="1:7">
      <c r="A138" s="37">
        <v>-221</v>
      </c>
      <c r="B138" s="37">
        <v>22.4</v>
      </c>
      <c r="C138" s="38">
        <v>11.61</v>
      </c>
      <c r="D138" s="36"/>
      <c r="E138" s="37">
        <v>10.79</v>
      </c>
      <c r="F138" s="43"/>
      <c r="G138" s="44"/>
    </row>
    <row r="139" spans="1:7">
      <c r="A139" s="37">
        <v>-222</v>
      </c>
      <c r="B139" s="37">
        <v>17.77</v>
      </c>
      <c r="C139" s="38">
        <v>9.2100000000000009</v>
      </c>
      <c r="D139" s="36"/>
      <c r="E139" s="37">
        <v>8.56</v>
      </c>
      <c r="F139" s="43"/>
      <c r="G139" s="44"/>
    </row>
    <row r="140" spans="1:7">
      <c r="A140" s="37">
        <v>-223</v>
      </c>
      <c r="B140" s="37">
        <v>13.99</v>
      </c>
      <c r="C140" s="38">
        <v>7.25</v>
      </c>
      <c r="D140" s="36"/>
      <c r="E140" s="37">
        <v>6.74</v>
      </c>
      <c r="F140" s="43"/>
      <c r="G140" s="44"/>
    </row>
    <row r="141" spans="1:7">
      <c r="A141" s="37">
        <v>-224</v>
      </c>
      <c r="B141" s="37">
        <v>13.99</v>
      </c>
      <c r="C141" s="38">
        <v>7.25</v>
      </c>
      <c r="D141" s="36"/>
      <c r="E141" s="37">
        <v>6.74</v>
      </c>
      <c r="F141" s="43"/>
      <c r="G141" s="44"/>
    </row>
    <row r="142" spans="1:7">
      <c r="A142" s="37">
        <v>-225</v>
      </c>
      <c r="B142" s="37">
        <v>17.77</v>
      </c>
      <c r="C142" s="38">
        <v>9.2100000000000009</v>
      </c>
      <c r="D142" s="36"/>
      <c r="E142" s="37">
        <v>8.56</v>
      </c>
      <c r="F142" s="43"/>
      <c r="G142" s="44"/>
    </row>
    <row r="143" spans="1:7">
      <c r="A143" s="37">
        <v>-226</v>
      </c>
      <c r="B143" s="37">
        <v>22.4</v>
      </c>
      <c r="C143" s="38">
        <v>11.61</v>
      </c>
      <c r="D143" s="36"/>
      <c r="E143" s="37">
        <v>10.79</v>
      </c>
      <c r="F143" s="43"/>
      <c r="G143" s="44"/>
    </row>
    <row r="144" spans="1:7">
      <c r="A144" s="37">
        <v>-227</v>
      </c>
      <c r="B144" s="37">
        <v>14.97</v>
      </c>
      <c r="C144" s="38">
        <v>7.76</v>
      </c>
      <c r="D144" s="36"/>
      <c r="E144" s="37">
        <v>7.21</v>
      </c>
      <c r="F144" s="43"/>
      <c r="G144" s="44"/>
    </row>
    <row r="145" spans="1:7">
      <c r="A145" s="37">
        <v>-228</v>
      </c>
      <c r="B145" s="37">
        <v>14.97</v>
      </c>
      <c r="C145" s="38">
        <v>7.76</v>
      </c>
      <c r="D145" s="36"/>
      <c r="E145" s="37">
        <v>7.21</v>
      </c>
      <c r="F145" s="43"/>
      <c r="G145" s="44"/>
    </row>
    <row r="146" spans="1:7">
      <c r="A146" s="37">
        <v>-229</v>
      </c>
      <c r="B146" s="37">
        <v>14.97</v>
      </c>
      <c r="C146" s="38">
        <v>7.76</v>
      </c>
      <c r="D146" s="36"/>
      <c r="E146" s="37">
        <v>7.21</v>
      </c>
      <c r="F146" s="43"/>
      <c r="G146" s="44"/>
    </row>
    <row r="147" spans="1:7">
      <c r="A147" s="41" t="s">
        <v>58</v>
      </c>
      <c r="B147" s="43">
        <v>483.91</v>
      </c>
      <c r="C147" s="34">
        <v>250.82</v>
      </c>
      <c r="D147" s="34"/>
      <c r="E147" s="43">
        <v>233.09</v>
      </c>
      <c r="F147" s="43"/>
      <c r="G147" s="44"/>
    </row>
    <row r="148" spans="1:7">
      <c r="A148" s="45" t="s">
        <v>60</v>
      </c>
      <c r="B148" s="43"/>
      <c r="C148" s="36"/>
      <c r="D148" s="36"/>
      <c r="E148" s="43"/>
      <c r="F148" s="43"/>
      <c r="G148" s="44"/>
    </row>
    <row r="149" spans="1:7" ht="20.25">
      <c r="A149" s="114" t="s">
        <v>46</v>
      </c>
      <c r="B149" s="114"/>
      <c r="C149" s="114"/>
      <c r="D149" s="114"/>
      <c r="E149" s="114"/>
      <c r="F149" s="114"/>
      <c r="G149" s="114"/>
    </row>
    <row r="150" spans="1:7">
      <c r="A150" s="116" t="s">
        <v>207</v>
      </c>
      <c r="B150" s="116"/>
      <c r="C150" s="116"/>
      <c r="D150" s="116"/>
      <c r="E150" s="116"/>
      <c r="F150" s="116"/>
      <c r="G150" s="116"/>
    </row>
    <row r="151" spans="1:7">
      <c r="A151" s="110" t="s">
        <v>48</v>
      </c>
      <c r="B151" s="109" t="s">
        <v>49</v>
      </c>
      <c r="C151" s="109" t="s">
        <v>50</v>
      </c>
      <c r="D151" s="109"/>
      <c r="E151" s="109"/>
      <c r="F151" s="34"/>
      <c r="G151" s="42" t="s">
        <v>51</v>
      </c>
    </row>
    <row r="152" spans="1:7" ht="16.5" customHeight="1">
      <c r="A152" s="110"/>
      <c r="B152" s="109"/>
      <c r="C152" s="108" t="s">
        <v>52</v>
      </c>
      <c r="D152" s="108" t="s">
        <v>53</v>
      </c>
      <c r="E152" s="107" t="s">
        <v>54</v>
      </c>
      <c r="F152" s="35"/>
      <c r="G152" s="42">
        <v>0.92911600000000005</v>
      </c>
    </row>
    <row r="153" spans="1:7">
      <c r="A153" s="110"/>
      <c r="B153" s="109"/>
      <c r="C153" s="108"/>
      <c r="D153" s="108"/>
      <c r="E153" s="107"/>
      <c r="F153" s="35"/>
      <c r="G153" s="42" t="s">
        <v>55</v>
      </c>
    </row>
    <row r="154" spans="1:7">
      <c r="A154" s="37">
        <v>-230</v>
      </c>
      <c r="B154" s="37">
        <v>21.01</v>
      </c>
      <c r="C154" s="38">
        <v>10.89</v>
      </c>
      <c r="D154" s="36"/>
      <c r="E154" s="37">
        <v>10.119999999999999</v>
      </c>
      <c r="F154" s="43"/>
      <c r="G154" s="44"/>
    </row>
    <row r="155" spans="1:7">
      <c r="A155" s="37">
        <v>-231</v>
      </c>
      <c r="B155" s="37">
        <v>8.68</v>
      </c>
      <c r="C155" s="38">
        <v>4.5</v>
      </c>
      <c r="D155" s="36"/>
      <c r="E155" s="37">
        <v>4.18</v>
      </c>
      <c r="F155" s="43"/>
      <c r="G155" s="44"/>
    </row>
    <row r="156" spans="1:7">
      <c r="A156" s="37">
        <v>-232</v>
      </c>
      <c r="B156" s="37">
        <v>15.92</v>
      </c>
      <c r="C156" s="38">
        <v>8.25</v>
      </c>
      <c r="D156" s="36"/>
      <c r="E156" s="37">
        <v>7.67</v>
      </c>
      <c r="F156" s="43"/>
      <c r="G156" s="44"/>
    </row>
    <row r="157" spans="1:7">
      <c r="A157" s="37">
        <v>-233</v>
      </c>
      <c r="B157" s="37">
        <v>15.92</v>
      </c>
      <c r="C157" s="38">
        <v>8.25</v>
      </c>
      <c r="D157" s="36"/>
      <c r="E157" s="37">
        <v>7.67</v>
      </c>
      <c r="F157" s="43"/>
      <c r="G157" s="44"/>
    </row>
    <row r="158" spans="1:7">
      <c r="A158" s="37">
        <v>-234</v>
      </c>
      <c r="B158" s="37">
        <v>8.68</v>
      </c>
      <c r="C158" s="38">
        <v>4.5</v>
      </c>
      <c r="D158" s="36"/>
      <c r="E158" s="37">
        <v>4.18</v>
      </c>
      <c r="F158" s="43"/>
      <c r="G158" s="44"/>
    </row>
    <row r="159" spans="1:7">
      <c r="A159" s="37">
        <v>-235</v>
      </c>
      <c r="B159" s="37">
        <v>19.29</v>
      </c>
      <c r="C159" s="38">
        <v>10</v>
      </c>
      <c r="D159" s="36"/>
      <c r="E159" s="37">
        <v>9.2899999999999991</v>
      </c>
      <c r="F159" s="43"/>
      <c r="G159" s="44"/>
    </row>
    <row r="160" spans="1:7">
      <c r="A160" s="37">
        <v>-236</v>
      </c>
      <c r="B160" s="37">
        <v>11.77</v>
      </c>
      <c r="C160" s="38">
        <v>6.1</v>
      </c>
      <c r="D160" s="34"/>
      <c r="E160" s="37">
        <v>5.67</v>
      </c>
      <c r="F160" s="43"/>
      <c r="G160" s="44"/>
    </row>
    <row r="161" spans="1:7">
      <c r="A161" s="37">
        <v>-237</v>
      </c>
      <c r="B161" s="37">
        <v>21.7</v>
      </c>
      <c r="C161" s="38">
        <v>11.25</v>
      </c>
      <c r="D161" s="36"/>
      <c r="E161" s="37">
        <v>10.45</v>
      </c>
      <c r="F161" s="43"/>
      <c r="G161" s="44"/>
    </row>
    <row r="162" spans="1:7">
      <c r="A162" s="37">
        <v>-238</v>
      </c>
      <c r="B162" s="37">
        <v>15.92</v>
      </c>
      <c r="C162" s="38">
        <v>8.25</v>
      </c>
      <c r="D162" s="36"/>
      <c r="E162" s="37">
        <v>7.67</v>
      </c>
      <c r="F162" s="43"/>
      <c r="G162" s="44"/>
    </row>
    <row r="163" spans="1:7">
      <c r="A163" s="37">
        <v>-239</v>
      </c>
      <c r="B163" s="37">
        <v>8.68</v>
      </c>
      <c r="C163" s="38">
        <v>4.5</v>
      </c>
      <c r="D163" s="36"/>
      <c r="E163" s="37">
        <v>4.18</v>
      </c>
      <c r="F163" s="43"/>
      <c r="G163" s="44"/>
    </row>
    <row r="164" spans="1:7">
      <c r="A164" s="37">
        <v>-240</v>
      </c>
      <c r="B164" s="37">
        <v>8.68</v>
      </c>
      <c r="C164" s="38">
        <v>4.5</v>
      </c>
      <c r="D164" s="36"/>
      <c r="E164" s="37">
        <v>4.18</v>
      </c>
      <c r="F164" s="43"/>
      <c r="G164" s="44"/>
    </row>
    <row r="165" spans="1:7">
      <c r="A165" s="37">
        <v>-241</v>
      </c>
      <c r="B165" s="37">
        <v>15.92</v>
      </c>
      <c r="C165" s="38">
        <v>8.25</v>
      </c>
      <c r="D165" s="36"/>
      <c r="E165" s="37">
        <v>7.67</v>
      </c>
      <c r="F165" s="43"/>
      <c r="G165" s="44"/>
    </row>
    <row r="166" spans="1:7">
      <c r="A166" s="37">
        <v>-242</v>
      </c>
      <c r="B166" s="37">
        <v>21.7</v>
      </c>
      <c r="C166" s="38">
        <v>11.25</v>
      </c>
      <c r="D166" s="34"/>
      <c r="E166" s="37">
        <v>10.45</v>
      </c>
      <c r="F166" s="43"/>
      <c r="G166" s="44"/>
    </row>
    <row r="167" spans="1:7">
      <c r="A167" s="37">
        <v>-243</v>
      </c>
      <c r="B167" s="37">
        <v>11.77</v>
      </c>
      <c r="C167" s="38">
        <v>6.1</v>
      </c>
      <c r="D167" s="34"/>
      <c r="E167" s="37">
        <v>5.67</v>
      </c>
      <c r="F167" s="43"/>
      <c r="G167" s="44"/>
    </row>
    <row r="168" spans="1:7">
      <c r="A168" s="37">
        <v>-244</v>
      </c>
      <c r="B168" s="37">
        <v>19.29</v>
      </c>
      <c r="C168" s="38">
        <v>10</v>
      </c>
      <c r="D168" s="36"/>
      <c r="E168" s="37">
        <v>9.2899999999999991</v>
      </c>
      <c r="F168" s="43"/>
      <c r="G168" s="44"/>
    </row>
    <row r="169" spans="1:7">
      <c r="A169" s="37">
        <v>-245</v>
      </c>
      <c r="B169" s="37">
        <v>8.68</v>
      </c>
      <c r="C169" s="38">
        <v>4.5</v>
      </c>
      <c r="D169" s="36"/>
      <c r="E169" s="37">
        <v>4.18</v>
      </c>
      <c r="F169" s="43"/>
      <c r="G169" s="44"/>
    </row>
    <row r="170" spans="1:7">
      <c r="A170" s="37">
        <v>-246</v>
      </c>
      <c r="B170" s="37">
        <v>15.92</v>
      </c>
      <c r="C170" s="38">
        <v>8.25</v>
      </c>
      <c r="D170" s="36"/>
      <c r="E170" s="37">
        <v>7.67</v>
      </c>
      <c r="F170" s="43"/>
      <c r="G170" s="44"/>
    </row>
    <row r="171" spans="1:7">
      <c r="A171" s="41" t="s">
        <v>64</v>
      </c>
      <c r="B171" s="43"/>
      <c r="C171" s="36"/>
      <c r="D171" s="36"/>
      <c r="E171" s="43"/>
      <c r="F171" s="43"/>
      <c r="G171" s="44"/>
    </row>
    <row r="172" spans="1:7">
      <c r="A172" s="37">
        <v>-101</v>
      </c>
      <c r="B172" s="37">
        <v>15.92</v>
      </c>
      <c r="C172" s="38">
        <v>8.25</v>
      </c>
      <c r="D172" s="36"/>
      <c r="E172" s="37">
        <v>7.67</v>
      </c>
      <c r="F172" s="43"/>
      <c r="G172" s="44"/>
    </row>
    <row r="173" spans="1:7">
      <c r="A173" s="37">
        <v>-102</v>
      </c>
      <c r="B173" s="37">
        <v>8.68</v>
      </c>
      <c r="C173" s="38">
        <v>4.5</v>
      </c>
      <c r="D173" s="36"/>
      <c r="E173" s="37">
        <v>4.18</v>
      </c>
      <c r="F173" s="43"/>
      <c r="G173" s="44"/>
    </row>
    <row r="174" spans="1:7">
      <c r="A174" s="37">
        <v>-103</v>
      </c>
      <c r="B174" s="37">
        <v>21.01</v>
      </c>
      <c r="C174" s="38">
        <v>10.89</v>
      </c>
      <c r="D174" s="36"/>
      <c r="E174" s="37">
        <v>10.119999999999999</v>
      </c>
      <c r="F174" s="43"/>
      <c r="G174" s="44"/>
    </row>
    <row r="175" spans="1:7">
      <c r="A175" s="37">
        <v>-104</v>
      </c>
      <c r="B175" s="37">
        <v>14.97</v>
      </c>
      <c r="C175" s="38">
        <v>7.76</v>
      </c>
      <c r="D175" s="36"/>
      <c r="E175" s="37">
        <v>7.21</v>
      </c>
      <c r="F175" s="43"/>
      <c r="G175" s="44"/>
    </row>
    <row r="176" spans="1:7">
      <c r="A176" s="37">
        <v>-105</v>
      </c>
      <c r="B176" s="37">
        <v>14.97</v>
      </c>
      <c r="C176" s="38">
        <v>7.76</v>
      </c>
      <c r="D176" s="36"/>
      <c r="E176" s="37">
        <v>7.21</v>
      </c>
      <c r="F176" s="43"/>
      <c r="G176" s="44"/>
    </row>
    <row r="177" spans="1:7">
      <c r="A177" s="37">
        <v>-106</v>
      </c>
      <c r="B177" s="37">
        <v>14.97</v>
      </c>
      <c r="C177" s="38">
        <v>7.76</v>
      </c>
      <c r="D177" s="36"/>
      <c r="E177" s="37">
        <v>7.21</v>
      </c>
      <c r="F177" s="43"/>
      <c r="G177" s="44"/>
    </row>
    <row r="178" spans="1:7">
      <c r="A178" s="37">
        <v>-107</v>
      </c>
      <c r="B178" s="37">
        <v>22.4</v>
      </c>
      <c r="C178" s="38">
        <v>11.61</v>
      </c>
      <c r="D178" s="36"/>
      <c r="E178" s="37">
        <v>10.79</v>
      </c>
      <c r="F178" s="43"/>
      <c r="G178" s="44"/>
    </row>
    <row r="179" spans="1:7">
      <c r="A179" s="37">
        <v>-108</v>
      </c>
      <c r="B179" s="37">
        <v>17.77</v>
      </c>
      <c r="C179" s="38">
        <v>9.2100000000000009</v>
      </c>
      <c r="D179" s="36"/>
      <c r="E179" s="37">
        <v>8.56</v>
      </c>
      <c r="F179" s="43"/>
      <c r="G179" s="44"/>
    </row>
    <row r="180" spans="1:7">
      <c r="A180" s="37">
        <v>-109</v>
      </c>
      <c r="B180" s="37">
        <v>13.99</v>
      </c>
      <c r="C180" s="38">
        <v>7.25</v>
      </c>
      <c r="D180" s="36"/>
      <c r="E180" s="37">
        <v>6.74</v>
      </c>
      <c r="F180" s="43"/>
      <c r="G180" s="44"/>
    </row>
    <row r="181" spans="1:7">
      <c r="A181" s="37">
        <v>-110</v>
      </c>
      <c r="B181" s="37">
        <v>21.01</v>
      </c>
      <c r="C181" s="38">
        <v>10.89</v>
      </c>
      <c r="D181" s="36"/>
      <c r="E181" s="37">
        <v>10.119999999999999</v>
      </c>
      <c r="F181" s="43"/>
      <c r="G181" s="44"/>
    </row>
    <row r="182" spans="1:7">
      <c r="A182" s="37">
        <v>-111</v>
      </c>
      <c r="B182" s="37">
        <v>21.01</v>
      </c>
      <c r="C182" s="38">
        <v>10.89</v>
      </c>
      <c r="D182" s="36"/>
      <c r="E182" s="37">
        <v>10.119999999999999</v>
      </c>
      <c r="F182" s="43"/>
      <c r="G182" s="44"/>
    </row>
    <row r="183" spans="1:7">
      <c r="A183" s="37">
        <v>-112</v>
      </c>
      <c r="B183" s="37">
        <v>13.99</v>
      </c>
      <c r="C183" s="38">
        <v>7.25</v>
      </c>
      <c r="D183" s="36"/>
      <c r="E183" s="37">
        <v>6.74</v>
      </c>
      <c r="F183" s="43"/>
      <c r="G183" s="44"/>
    </row>
    <row r="184" spans="1:7">
      <c r="A184" s="41" t="s">
        <v>58</v>
      </c>
      <c r="B184" s="43">
        <v>450.22</v>
      </c>
      <c r="C184" s="34">
        <v>233.36</v>
      </c>
      <c r="D184" s="34"/>
      <c r="E184" s="43">
        <v>216.86</v>
      </c>
      <c r="F184" s="43"/>
      <c r="G184" s="44"/>
    </row>
    <row r="185" spans="1:7">
      <c r="A185" s="45" t="s">
        <v>60</v>
      </c>
      <c r="B185" s="43"/>
      <c r="C185" s="36"/>
      <c r="D185" s="36"/>
      <c r="E185" s="43"/>
      <c r="F185" s="43"/>
      <c r="G185" s="44"/>
    </row>
    <row r="186" spans="1:7" ht="20.25">
      <c r="A186" s="114" t="s">
        <v>46</v>
      </c>
      <c r="B186" s="114"/>
      <c r="C186" s="114"/>
      <c r="D186" s="114"/>
      <c r="E186" s="114"/>
      <c r="F186" s="114"/>
      <c r="G186" s="114"/>
    </row>
    <row r="187" spans="1:7">
      <c r="A187" s="116" t="s">
        <v>207</v>
      </c>
      <c r="B187" s="116"/>
      <c r="C187" s="116"/>
      <c r="D187" s="116"/>
      <c r="E187" s="116"/>
      <c r="F187" s="116"/>
      <c r="G187" s="116"/>
    </row>
    <row r="188" spans="1:7">
      <c r="A188" s="110" t="s">
        <v>48</v>
      </c>
      <c r="B188" s="109" t="s">
        <v>49</v>
      </c>
      <c r="C188" s="109" t="s">
        <v>50</v>
      </c>
      <c r="D188" s="109"/>
      <c r="E188" s="109"/>
      <c r="F188" s="34"/>
      <c r="G188" s="42" t="s">
        <v>51</v>
      </c>
    </row>
    <row r="189" spans="1:7" ht="16.5" customHeight="1">
      <c r="A189" s="110"/>
      <c r="B189" s="109"/>
      <c r="C189" s="108" t="s">
        <v>52</v>
      </c>
      <c r="D189" s="108" t="s">
        <v>53</v>
      </c>
      <c r="E189" s="107" t="s">
        <v>54</v>
      </c>
      <c r="F189" s="35"/>
      <c r="G189" s="42">
        <v>0.92911600000000005</v>
      </c>
    </row>
    <row r="190" spans="1:7">
      <c r="A190" s="110"/>
      <c r="B190" s="109"/>
      <c r="C190" s="108"/>
      <c r="D190" s="108"/>
      <c r="E190" s="107"/>
      <c r="F190" s="35"/>
      <c r="G190" s="42" t="s">
        <v>55</v>
      </c>
    </row>
    <row r="191" spans="1:7">
      <c r="A191" s="37">
        <v>-113</v>
      </c>
      <c r="B191" s="37">
        <v>17.77</v>
      </c>
      <c r="C191" s="38">
        <v>9.2100000000000009</v>
      </c>
      <c r="D191" s="36"/>
      <c r="E191" s="37">
        <v>8.56</v>
      </c>
      <c r="F191" s="43"/>
      <c r="G191" s="44"/>
    </row>
    <row r="192" spans="1:7">
      <c r="A192" s="37">
        <v>-114</v>
      </c>
      <c r="B192" s="37">
        <v>22.4</v>
      </c>
      <c r="C192" s="38">
        <v>11.61</v>
      </c>
      <c r="D192" s="36"/>
      <c r="E192" s="37">
        <v>10.79</v>
      </c>
      <c r="F192" s="43"/>
      <c r="G192" s="44"/>
    </row>
    <row r="193" spans="1:7">
      <c r="A193" s="37">
        <v>-115</v>
      </c>
      <c r="B193" s="37">
        <v>14.97</v>
      </c>
      <c r="C193" s="38">
        <v>7.76</v>
      </c>
      <c r="D193" s="36"/>
      <c r="E193" s="37">
        <v>7.21</v>
      </c>
      <c r="F193" s="43"/>
      <c r="G193" s="44"/>
    </row>
    <row r="194" spans="1:7">
      <c r="A194" s="37">
        <v>-116</v>
      </c>
      <c r="B194" s="37">
        <v>14.97</v>
      </c>
      <c r="C194" s="38">
        <v>7.76</v>
      </c>
      <c r="D194" s="36"/>
      <c r="E194" s="37">
        <v>7.21</v>
      </c>
      <c r="F194" s="43"/>
      <c r="G194" s="44"/>
    </row>
    <row r="195" spans="1:7">
      <c r="A195" s="37">
        <v>-117</v>
      </c>
      <c r="B195" s="37">
        <v>14.97</v>
      </c>
      <c r="C195" s="38">
        <v>7.76</v>
      </c>
      <c r="D195" s="36"/>
      <c r="E195" s="37">
        <v>7.21</v>
      </c>
      <c r="F195" s="43"/>
      <c r="G195" s="44"/>
    </row>
    <row r="196" spans="1:7">
      <c r="A196" s="37">
        <v>-118</v>
      </c>
      <c r="B196" s="37">
        <v>8.68</v>
      </c>
      <c r="C196" s="38">
        <v>4.5</v>
      </c>
      <c r="D196" s="36"/>
      <c r="E196" s="37">
        <v>4.18</v>
      </c>
      <c r="F196" s="43"/>
      <c r="G196" s="44"/>
    </row>
    <row r="197" spans="1:7">
      <c r="A197" s="37">
        <v>-119</v>
      </c>
      <c r="B197" s="37">
        <v>15.92</v>
      </c>
      <c r="C197" s="38">
        <v>8.25</v>
      </c>
      <c r="D197" s="34"/>
      <c r="E197" s="37">
        <v>7.67</v>
      </c>
      <c r="F197" s="43"/>
      <c r="G197" s="44"/>
    </row>
    <row r="198" spans="1:7">
      <c r="A198" s="37">
        <v>-120</v>
      </c>
      <c r="B198" s="37">
        <v>15.92</v>
      </c>
      <c r="C198" s="38">
        <v>8.25</v>
      </c>
      <c r="D198" s="36"/>
      <c r="E198" s="37">
        <v>7.67</v>
      </c>
      <c r="F198" s="43"/>
      <c r="G198" s="44"/>
    </row>
    <row r="199" spans="1:7">
      <c r="A199" s="37">
        <v>-121</v>
      </c>
      <c r="B199" s="37">
        <v>8.68</v>
      </c>
      <c r="C199" s="38">
        <v>4.5</v>
      </c>
      <c r="D199" s="36"/>
      <c r="E199" s="37">
        <v>4.18</v>
      </c>
      <c r="F199" s="43"/>
      <c r="G199" s="44"/>
    </row>
    <row r="200" spans="1:7">
      <c r="A200" s="37">
        <v>-122</v>
      </c>
      <c r="B200" s="37">
        <v>19.29</v>
      </c>
      <c r="C200" s="38">
        <v>10</v>
      </c>
      <c r="D200" s="36"/>
      <c r="E200" s="37">
        <v>9.2899999999999991</v>
      </c>
      <c r="F200" s="43"/>
      <c r="G200" s="44"/>
    </row>
    <row r="201" spans="1:7">
      <c r="A201" s="37">
        <v>-123</v>
      </c>
      <c r="B201" s="37">
        <v>19.29</v>
      </c>
      <c r="C201" s="38">
        <v>10</v>
      </c>
      <c r="D201" s="36"/>
      <c r="E201" s="37">
        <v>9.2899999999999991</v>
      </c>
      <c r="F201" s="43"/>
      <c r="G201" s="44"/>
    </row>
    <row r="202" spans="1:7">
      <c r="A202" s="37">
        <v>-124</v>
      </c>
      <c r="B202" s="37">
        <v>8.68</v>
      </c>
      <c r="C202" s="38">
        <v>4.5</v>
      </c>
      <c r="D202" s="36"/>
      <c r="E202" s="37">
        <v>4.18</v>
      </c>
      <c r="F202" s="43"/>
      <c r="G202" s="44"/>
    </row>
    <row r="203" spans="1:7">
      <c r="A203" s="37">
        <v>-125</v>
      </c>
      <c r="B203" s="37">
        <v>15.92</v>
      </c>
      <c r="C203" s="38">
        <v>8.25</v>
      </c>
      <c r="D203" s="34"/>
      <c r="E203" s="37">
        <v>7.67</v>
      </c>
      <c r="F203" s="43"/>
      <c r="G203" s="44"/>
    </row>
    <row r="204" spans="1:7">
      <c r="A204" s="41" t="s">
        <v>205</v>
      </c>
      <c r="B204" s="43"/>
      <c r="C204" s="36"/>
      <c r="D204" s="34"/>
      <c r="E204" s="43"/>
      <c r="F204" s="43"/>
      <c r="G204" s="44"/>
    </row>
    <row r="205" spans="1:7">
      <c r="A205" s="37">
        <v>-1</v>
      </c>
      <c r="B205" s="37">
        <v>21.01</v>
      </c>
      <c r="C205" s="38">
        <v>10.89</v>
      </c>
      <c r="D205" s="36"/>
      <c r="E205" s="37">
        <v>10.119999999999999</v>
      </c>
      <c r="F205" s="43"/>
      <c r="G205" s="44"/>
    </row>
    <row r="206" spans="1:7">
      <c r="A206" s="37">
        <v>-2</v>
      </c>
      <c r="B206" s="37">
        <v>14.97</v>
      </c>
      <c r="C206" s="38">
        <v>7.76</v>
      </c>
      <c r="D206" s="36"/>
      <c r="E206" s="37">
        <v>7.21</v>
      </c>
      <c r="F206" s="43"/>
      <c r="G206" s="44"/>
    </row>
    <row r="207" spans="1:7">
      <c r="A207" s="37">
        <v>-3</v>
      </c>
      <c r="B207" s="37">
        <v>14.97</v>
      </c>
      <c r="C207" s="38">
        <v>7.76</v>
      </c>
      <c r="D207" s="36"/>
      <c r="E207" s="37">
        <v>7.21</v>
      </c>
      <c r="F207" s="43"/>
      <c r="G207" s="44"/>
    </row>
    <row r="208" spans="1:7">
      <c r="A208" s="37">
        <v>-4</v>
      </c>
      <c r="B208" s="37">
        <v>14.97</v>
      </c>
      <c r="C208" s="38">
        <v>7.76</v>
      </c>
      <c r="D208" s="36"/>
      <c r="E208" s="37">
        <v>7.21</v>
      </c>
      <c r="F208" s="43"/>
      <c r="G208" s="44"/>
    </row>
    <row r="209" spans="1:7">
      <c r="A209" s="37">
        <v>-5</v>
      </c>
      <c r="B209" s="37">
        <v>22.4</v>
      </c>
      <c r="C209" s="38">
        <v>11.61</v>
      </c>
      <c r="D209" s="36"/>
      <c r="E209" s="37">
        <v>10.79</v>
      </c>
      <c r="F209" s="43"/>
      <c r="G209" s="44"/>
    </row>
    <row r="210" spans="1:7">
      <c r="A210" s="37">
        <v>-6</v>
      </c>
      <c r="B210" s="37">
        <v>17.77</v>
      </c>
      <c r="C210" s="38">
        <v>9.2100000000000009</v>
      </c>
      <c r="D210" s="36"/>
      <c r="E210" s="37">
        <v>8.56</v>
      </c>
      <c r="F210" s="43"/>
      <c r="G210" s="44"/>
    </row>
    <row r="211" spans="1:7">
      <c r="A211" s="37">
        <v>-7</v>
      </c>
      <c r="B211" s="37">
        <v>13.99</v>
      </c>
      <c r="C211" s="38">
        <v>7.25</v>
      </c>
      <c r="D211" s="36"/>
      <c r="E211" s="37">
        <v>6.74</v>
      </c>
      <c r="F211" s="43"/>
      <c r="G211" s="44"/>
    </row>
    <row r="212" spans="1:7">
      <c r="A212" s="37">
        <v>-8</v>
      </c>
      <c r="B212" s="37">
        <v>13.99</v>
      </c>
      <c r="C212" s="38">
        <v>7.25</v>
      </c>
      <c r="D212" s="36"/>
      <c r="E212" s="37">
        <v>6.74</v>
      </c>
      <c r="F212" s="43"/>
      <c r="G212" s="44"/>
    </row>
    <row r="213" spans="1:7">
      <c r="A213" s="37">
        <v>-9</v>
      </c>
      <c r="B213" s="37">
        <v>17.77</v>
      </c>
      <c r="C213" s="38">
        <v>9.2100000000000009</v>
      </c>
      <c r="D213" s="36"/>
      <c r="E213" s="37">
        <v>8.56</v>
      </c>
      <c r="F213" s="43"/>
      <c r="G213" s="44"/>
    </row>
    <row r="214" spans="1:7">
      <c r="A214" s="37">
        <v>-10</v>
      </c>
      <c r="B214" s="37">
        <v>22.4</v>
      </c>
      <c r="C214" s="38">
        <v>11.61</v>
      </c>
      <c r="D214" s="36"/>
      <c r="E214" s="37">
        <v>10.79</v>
      </c>
      <c r="F214" s="43"/>
      <c r="G214" s="44"/>
    </row>
    <row r="215" spans="1:7">
      <c r="A215" s="37">
        <v>-11</v>
      </c>
      <c r="B215" s="37">
        <v>14.97</v>
      </c>
      <c r="C215" s="38">
        <v>7.76</v>
      </c>
      <c r="D215" s="36"/>
      <c r="E215" s="37">
        <v>7.21</v>
      </c>
      <c r="F215" s="43"/>
      <c r="G215" s="44"/>
    </row>
    <row r="216" spans="1:7">
      <c r="A216" s="37">
        <v>-12</v>
      </c>
      <c r="B216" s="37">
        <v>14.97</v>
      </c>
      <c r="C216" s="38">
        <v>7.76</v>
      </c>
      <c r="D216" s="36"/>
      <c r="E216" s="37">
        <v>7.21</v>
      </c>
      <c r="F216" s="43"/>
      <c r="G216" s="44"/>
    </row>
    <row r="217" spans="1:7">
      <c r="A217" s="37">
        <v>-13</v>
      </c>
      <c r="B217" s="37">
        <v>14.97</v>
      </c>
      <c r="C217" s="38">
        <v>7.76</v>
      </c>
      <c r="D217" s="36"/>
      <c r="E217" s="37">
        <v>7.21</v>
      </c>
      <c r="F217" s="43"/>
      <c r="G217" s="44"/>
    </row>
    <row r="218" spans="1:7">
      <c r="A218" s="37">
        <v>-14</v>
      </c>
      <c r="B218" s="37">
        <v>21.01</v>
      </c>
      <c r="C218" s="38">
        <v>10.89</v>
      </c>
      <c r="D218" s="36"/>
      <c r="E218" s="37">
        <v>10.119999999999999</v>
      </c>
      <c r="F218" s="43"/>
      <c r="G218" s="44"/>
    </row>
    <row r="219" spans="1:7">
      <c r="A219" s="37">
        <v>-15</v>
      </c>
      <c r="B219" s="37">
        <v>21.01</v>
      </c>
      <c r="C219" s="38">
        <v>10.89</v>
      </c>
      <c r="D219" s="36"/>
      <c r="E219" s="37">
        <v>10.119999999999999</v>
      </c>
      <c r="F219" s="43"/>
      <c r="G219" s="44"/>
    </row>
    <row r="220" spans="1:7">
      <c r="A220" s="37">
        <v>-16</v>
      </c>
      <c r="B220" s="37">
        <v>14.97</v>
      </c>
      <c r="C220" s="38">
        <v>7.76</v>
      </c>
      <c r="D220" s="36"/>
      <c r="E220" s="37">
        <v>7.21</v>
      </c>
      <c r="F220" s="43"/>
      <c r="G220" s="44"/>
    </row>
    <row r="221" spans="1:7">
      <c r="A221" s="41" t="s">
        <v>58</v>
      </c>
      <c r="B221" s="43">
        <v>473.6</v>
      </c>
      <c r="C221" s="34">
        <v>245.48</v>
      </c>
      <c r="D221" s="34"/>
      <c r="E221" s="43">
        <v>228.12</v>
      </c>
      <c r="F221" s="43"/>
      <c r="G221" s="44"/>
    </row>
    <row r="222" spans="1:7">
      <c r="A222" s="45" t="s">
        <v>60</v>
      </c>
      <c r="B222" s="43"/>
      <c r="C222" s="36"/>
      <c r="D222" s="36"/>
      <c r="E222" s="43"/>
      <c r="F222" s="43"/>
      <c r="G222" s="44"/>
    </row>
    <row r="223" spans="1:7" ht="20.25">
      <c r="A223" s="114" t="s">
        <v>46</v>
      </c>
      <c r="B223" s="114"/>
      <c r="C223" s="114"/>
      <c r="D223" s="114"/>
      <c r="E223" s="114"/>
      <c r="F223" s="114"/>
      <c r="G223" s="114"/>
    </row>
    <row r="224" spans="1:7">
      <c r="A224" s="116" t="s">
        <v>207</v>
      </c>
      <c r="B224" s="116"/>
      <c r="C224" s="116"/>
      <c r="D224" s="116"/>
      <c r="E224" s="116"/>
      <c r="F224" s="116"/>
      <c r="G224" s="116"/>
    </row>
    <row r="225" spans="1:7">
      <c r="A225" s="110" t="s">
        <v>48</v>
      </c>
      <c r="B225" s="109" t="s">
        <v>49</v>
      </c>
      <c r="C225" s="109" t="s">
        <v>50</v>
      </c>
      <c r="D225" s="109"/>
      <c r="E225" s="109"/>
      <c r="F225" s="34"/>
      <c r="G225" s="42" t="s">
        <v>51</v>
      </c>
    </row>
    <row r="226" spans="1:7" ht="16.5" customHeight="1">
      <c r="A226" s="110"/>
      <c r="B226" s="109"/>
      <c r="C226" s="108" t="s">
        <v>52</v>
      </c>
      <c r="D226" s="108" t="s">
        <v>53</v>
      </c>
      <c r="E226" s="107" t="s">
        <v>54</v>
      </c>
      <c r="F226" s="35"/>
      <c r="G226" s="42">
        <v>0.92911600000000005</v>
      </c>
    </row>
    <row r="227" spans="1:7">
      <c r="A227" s="110"/>
      <c r="B227" s="109"/>
      <c r="C227" s="108"/>
      <c r="D227" s="108"/>
      <c r="E227" s="107"/>
      <c r="F227" s="35"/>
      <c r="G227" s="42" t="s">
        <v>55</v>
      </c>
    </row>
    <row r="228" spans="1:7">
      <c r="A228" s="37">
        <v>-17</v>
      </c>
      <c r="B228" s="37">
        <v>14.97</v>
      </c>
      <c r="C228" s="38">
        <v>7.76</v>
      </c>
      <c r="D228" s="36"/>
      <c r="E228" s="37">
        <v>7.21</v>
      </c>
      <c r="F228" s="43"/>
      <c r="G228" s="44"/>
    </row>
    <row r="229" spans="1:7">
      <c r="A229" s="37">
        <v>-18</v>
      </c>
      <c r="B229" s="37">
        <v>14.97</v>
      </c>
      <c r="C229" s="38">
        <v>7.76</v>
      </c>
      <c r="D229" s="36"/>
      <c r="E229" s="37">
        <v>7.21</v>
      </c>
      <c r="F229" s="43"/>
      <c r="G229" s="44"/>
    </row>
    <row r="230" spans="1:7">
      <c r="A230" s="37">
        <v>-19</v>
      </c>
      <c r="B230" s="37">
        <v>22.4</v>
      </c>
      <c r="C230" s="38">
        <v>11.61</v>
      </c>
      <c r="D230" s="36"/>
      <c r="E230" s="37">
        <v>10.79</v>
      </c>
      <c r="F230" s="43"/>
      <c r="G230" s="44"/>
    </row>
    <row r="231" spans="1:7">
      <c r="A231" s="37">
        <v>-20</v>
      </c>
      <c r="B231" s="37">
        <v>17.77</v>
      </c>
      <c r="C231" s="38">
        <v>9.2100000000000009</v>
      </c>
      <c r="D231" s="36"/>
      <c r="E231" s="37">
        <v>8.56</v>
      </c>
      <c r="F231" s="43"/>
      <c r="G231" s="44"/>
    </row>
    <row r="232" spans="1:7">
      <c r="A232" s="37">
        <v>-21</v>
      </c>
      <c r="B232" s="37">
        <v>13.99</v>
      </c>
      <c r="C232" s="38">
        <v>7.25</v>
      </c>
      <c r="D232" s="36"/>
      <c r="E232" s="37">
        <v>6.74</v>
      </c>
      <c r="F232" s="43"/>
      <c r="G232" s="44"/>
    </row>
    <row r="233" spans="1:7">
      <c r="A233" s="37">
        <v>-22</v>
      </c>
      <c r="B233" s="37">
        <v>13.99</v>
      </c>
      <c r="C233" s="38">
        <v>7.25</v>
      </c>
      <c r="D233" s="36"/>
      <c r="E233" s="37">
        <v>6.74</v>
      </c>
      <c r="F233" s="43"/>
      <c r="G233" s="44"/>
    </row>
    <row r="234" spans="1:7">
      <c r="A234" s="37">
        <v>-23</v>
      </c>
      <c r="B234" s="37">
        <v>17.77</v>
      </c>
      <c r="C234" s="38">
        <v>9.2100000000000009</v>
      </c>
      <c r="D234" s="34"/>
      <c r="E234" s="37">
        <v>8.56</v>
      </c>
      <c r="F234" s="43"/>
      <c r="G234" s="44"/>
    </row>
    <row r="235" spans="1:7">
      <c r="A235" s="37">
        <v>-24</v>
      </c>
      <c r="B235" s="37">
        <v>22.4</v>
      </c>
      <c r="C235" s="38">
        <v>11.61</v>
      </c>
      <c r="D235" s="36"/>
      <c r="E235" s="37">
        <v>10.79</v>
      </c>
      <c r="F235" s="43"/>
      <c r="G235" s="44"/>
    </row>
    <row r="236" spans="1:7">
      <c r="A236" s="37">
        <v>-25</v>
      </c>
      <c r="B236" s="37">
        <v>14.97</v>
      </c>
      <c r="C236" s="38">
        <v>7.76</v>
      </c>
      <c r="D236" s="36"/>
      <c r="E236" s="37">
        <v>7.21</v>
      </c>
      <c r="F236" s="43"/>
      <c r="G236" s="44"/>
    </row>
    <row r="237" spans="1:7">
      <c r="A237" s="37">
        <v>-26</v>
      </c>
      <c r="B237" s="37">
        <v>14.97</v>
      </c>
      <c r="C237" s="38">
        <v>7.76</v>
      </c>
      <c r="D237" s="36"/>
      <c r="E237" s="37">
        <v>7.21</v>
      </c>
      <c r="F237" s="43"/>
      <c r="G237" s="44"/>
    </row>
    <row r="238" spans="1:7">
      <c r="A238" s="37">
        <v>-27</v>
      </c>
      <c r="B238" s="37">
        <v>14.97</v>
      </c>
      <c r="C238" s="38">
        <v>7.76</v>
      </c>
      <c r="D238" s="36"/>
      <c r="E238" s="37">
        <v>7.21</v>
      </c>
      <c r="F238" s="43"/>
      <c r="G238" s="44"/>
    </row>
    <row r="239" spans="1:7">
      <c r="A239" s="37">
        <v>-28</v>
      </c>
      <c r="B239" s="37">
        <v>21.01</v>
      </c>
      <c r="C239" s="38">
        <v>10.89</v>
      </c>
      <c r="D239" s="36"/>
      <c r="E239" s="37">
        <v>10.119999999999999</v>
      </c>
      <c r="F239" s="43"/>
      <c r="G239" s="44"/>
    </row>
    <row r="240" spans="1:7">
      <c r="A240" s="37">
        <v>-29</v>
      </c>
      <c r="B240" s="37">
        <v>15.92</v>
      </c>
      <c r="C240" s="38">
        <v>8.25</v>
      </c>
      <c r="D240" s="34"/>
      <c r="E240" s="37">
        <v>7.67</v>
      </c>
      <c r="F240" s="43"/>
      <c r="G240" s="44"/>
    </row>
    <row r="241" spans="1:7">
      <c r="A241" s="37">
        <v>-30</v>
      </c>
      <c r="B241" s="37">
        <v>8.68</v>
      </c>
      <c r="C241" s="38">
        <v>4.5</v>
      </c>
      <c r="D241" s="34"/>
      <c r="E241" s="37">
        <v>4.18</v>
      </c>
      <c r="F241" s="43"/>
      <c r="G241" s="44"/>
    </row>
    <row r="242" spans="1:7">
      <c r="A242" s="37">
        <v>-31</v>
      </c>
      <c r="B242" s="37">
        <v>19.29</v>
      </c>
      <c r="C242" s="38">
        <v>10</v>
      </c>
      <c r="D242" s="36"/>
      <c r="E242" s="37">
        <v>9.2899999999999991</v>
      </c>
      <c r="F242" s="43"/>
      <c r="G242" s="44"/>
    </row>
    <row r="243" spans="1:7">
      <c r="A243" s="37">
        <v>-32</v>
      </c>
      <c r="B243" s="37">
        <v>15.92</v>
      </c>
      <c r="C243" s="38">
        <v>8.25</v>
      </c>
      <c r="D243" s="36"/>
      <c r="E243" s="37">
        <v>7.67</v>
      </c>
      <c r="F243" s="43"/>
      <c r="G243" s="44"/>
    </row>
    <row r="244" spans="1:7">
      <c r="A244" s="37">
        <v>-33</v>
      </c>
      <c r="B244" s="37">
        <v>8.68</v>
      </c>
      <c r="C244" s="38">
        <v>4.5</v>
      </c>
      <c r="D244" s="36"/>
      <c r="E244" s="37">
        <v>4.18</v>
      </c>
      <c r="F244" s="43"/>
      <c r="G244" s="44"/>
    </row>
    <row r="245" spans="1:7">
      <c r="A245" s="37">
        <v>-34</v>
      </c>
      <c r="B245" s="37">
        <v>8.68</v>
      </c>
      <c r="C245" s="38">
        <v>4.5</v>
      </c>
      <c r="D245" s="36"/>
      <c r="E245" s="37">
        <v>4.18</v>
      </c>
      <c r="F245" s="43"/>
      <c r="G245" s="44"/>
    </row>
    <row r="246" spans="1:7">
      <c r="A246" s="37">
        <v>-35</v>
      </c>
      <c r="B246" s="37">
        <v>15.92</v>
      </c>
      <c r="C246" s="38">
        <v>8.25</v>
      </c>
      <c r="D246" s="36"/>
      <c r="E246" s="37">
        <v>7.67</v>
      </c>
      <c r="F246" s="43"/>
      <c r="G246" s="44"/>
    </row>
    <row r="247" spans="1:7">
      <c r="A247" s="37">
        <v>-36</v>
      </c>
      <c r="B247" s="37">
        <v>19.29</v>
      </c>
      <c r="C247" s="38">
        <v>10</v>
      </c>
      <c r="D247" s="36"/>
      <c r="E247" s="37">
        <v>9.2899999999999991</v>
      </c>
      <c r="F247" s="43"/>
      <c r="G247" s="44"/>
    </row>
    <row r="248" spans="1:7">
      <c r="A248" s="37">
        <v>-37</v>
      </c>
      <c r="B248" s="37">
        <v>8.68</v>
      </c>
      <c r="C248" s="38">
        <v>4.5</v>
      </c>
      <c r="D248" s="36"/>
      <c r="E248" s="37">
        <v>4.18</v>
      </c>
      <c r="F248" s="43"/>
      <c r="G248" s="44"/>
    </row>
    <row r="249" spans="1:7">
      <c r="A249" s="37">
        <v>-38</v>
      </c>
      <c r="B249" s="37">
        <v>15.92</v>
      </c>
      <c r="C249" s="38">
        <v>8.25</v>
      </c>
      <c r="D249" s="36"/>
      <c r="E249" s="37">
        <v>7.67</v>
      </c>
      <c r="F249" s="43"/>
      <c r="G249" s="44"/>
    </row>
    <row r="250" spans="1:7">
      <c r="A250" s="37">
        <v>1604</v>
      </c>
      <c r="B250" s="37">
        <v>88.36</v>
      </c>
      <c r="C250" s="38">
        <v>68.52</v>
      </c>
      <c r="D250" s="38">
        <v>4.32</v>
      </c>
      <c r="E250" s="37">
        <v>19.84</v>
      </c>
      <c r="F250" s="43"/>
      <c r="G250" s="44"/>
    </row>
    <row r="251" spans="1:7">
      <c r="A251" s="37">
        <v>1701</v>
      </c>
      <c r="B251" s="37">
        <v>88.36</v>
      </c>
      <c r="C251" s="38">
        <v>68.52</v>
      </c>
      <c r="D251" s="38">
        <v>4.32</v>
      </c>
      <c r="E251" s="37">
        <v>19.84</v>
      </c>
      <c r="F251" s="43"/>
      <c r="G251" s="44"/>
    </row>
    <row r="252" spans="1:7">
      <c r="A252" s="37">
        <v>1702</v>
      </c>
      <c r="B252" s="37">
        <v>82.49</v>
      </c>
      <c r="C252" s="38">
        <v>63.97</v>
      </c>
      <c r="D252" s="38">
        <v>4.1100000000000003</v>
      </c>
      <c r="E252" s="37">
        <v>18.52</v>
      </c>
      <c r="F252" s="43"/>
      <c r="G252" s="44"/>
    </row>
    <row r="253" spans="1:7">
      <c r="A253" s="37">
        <v>1703</v>
      </c>
      <c r="B253" s="37">
        <v>82.49</v>
      </c>
      <c r="C253" s="38">
        <v>63.97</v>
      </c>
      <c r="D253" s="38">
        <v>4.1100000000000003</v>
      </c>
      <c r="E253" s="37">
        <v>18.52</v>
      </c>
      <c r="F253" s="43"/>
      <c r="G253" s="44"/>
    </row>
    <row r="254" spans="1:7">
      <c r="A254" s="37">
        <v>1704</v>
      </c>
      <c r="B254" s="37">
        <v>88.36</v>
      </c>
      <c r="C254" s="38">
        <v>68.52</v>
      </c>
      <c r="D254" s="38">
        <v>4.32</v>
      </c>
      <c r="E254" s="37">
        <v>19.84</v>
      </c>
      <c r="F254" s="43"/>
      <c r="G254" s="44"/>
    </row>
    <row r="255" spans="1:7">
      <c r="A255" s="37">
        <v>1801</v>
      </c>
      <c r="B255" s="37">
        <v>88.36</v>
      </c>
      <c r="C255" s="38">
        <v>68.52</v>
      </c>
      <c r="D255" s="38">
        <v>4.32</v>
      </c>
      <c r="E255" s="37">
        <v>19.84</v>
      </c>
      <c r="F255" s="43"/>
      <c r="G255" s="44"/>
    </row>
    <row r="256" spans="1:7">
      <c r="A256" s="37">
        <v>1802</v>
      </c>
      <c r="B256" s="37">
        <v>82.49</v>
      </c>
      <c r="C256" s="38">
        <v>63.97</v>
      </c>
      <c r="D256" s="38">
        <v>4.1100000000000003</v>
      </c>
      <c r="E256" s="37">
        <v>18.52</v>
      </c>
      <c r="F256" s="43"/>
      <c r="G256" s="44"/>
    </row>
    <row r="257" spans="1:7">
      <c r="A257" s="37">
        <v>1803</v>
      </c>
      <c r="B257" s="37">
        <v>82.49</v>
      </c>
      <c r="C257" s="38">
        <v>63.97</v>
      </c>
      <c r="D257" s="38">
        <v>4.1100000000000003</v>
      </c>
      <c r="E257" s="37">
        <v>18.52</v>
      </c>
      <c r="F257" s="43"/>
      <c r="G257" s="44"/>
    </row>
    <row r="258" spans="1:7">
      <c r="A258" s="41" t="s">
        <v>58</v>
      </c>
      <c r="B258" s="43">
        <v>2553.9299999999998</v>
      </c>
      <c r="C258" s="34">
        <v>1980.5</v>
      </c>
      <c r="D258" s="34">
        <v>125.74</v>
      </c>
      <c r="E258" s="43">
        <v>573.42999999999995</v>
      </c>
      <c r="F258" s="43"/>
      <c r="G258" s="44"/>
    </row>
    <row r="259" spans="1:7">
      <c r="A259" s="45" t="s">
        <v>60</v>
      </c>
      <c r="B259" s="43"/>
      <c r="C259" s="36"/>
      <c r="D259" s="36"/>
      <c r="E259" s="43"/>
      <c r="F259" s="43"/>
      <c r="G259" s="44"/>
    </row>
    <row r="260" spans="1:7" ht="20.25">
      <c r="A260" s="114" t="s">
        <v>46</v>
      </c>
      <c r="B260" s="114"/>
      <c r="C260" s="114"/>
      <c r="D260" s="114"/>
      <c r="E260" s="114"/>
      <c r="F260" s="114"/>
      <c r="G260" s="114"/>
    </row>
    <row r="261" spans="1:7">
      <c r="A261" s="116" t="s">
        <v>67</v>
      </c>
      <c r="B261" s="116"/>
      <c r="C261" s="116"/>
      <c r="D261" s="116"/>
      <c r="E261" s="116"/>
      <c r="F261" s="116"/>
      <c r="G261" s="116"/>
    </row>
    <row r="262" spans="1:7">
      <c r="A262" s="110" t="s">
        <v>48</v>
      </c>
      <c r="B262" s="109" t="s">
        <v>49</v>
      </c>
      <c r="C262" s="109" t="s">
        <v>50</v>
      </c>
      <c r="D262" s="109"/>
      <c r="E262" s="109"/>
      <c r="F262" s="34"/>
      <c r="G262" s="42" t="s">
        <v>51</v>
      </c>
    </row>
    <row r="263" spans="1:7">
      <c r="A263" s="110"/>
      <c r="B263" s="109"/>
      <c r="C263" s="108" t="s">
        <v>52</v>
      </c>
      <c r="D263" s="108" t="s">
        <v>53</v>
      </c>
      <c r="E263" s="107" t="s">
        <v>54</v>
      </c>
      <c r="F263" s="35"/>
      <c r="G263" s="42"/>
    </row>
    <row r="264" spans="1:7">
      <c r="A264" s="110"/>
      <c r="B264" s="109"/>
      <c r="C264" s="108"/>
      <c r="D264" s="108"/>
      <c r="E264" s="107"/>
      <c r="F264" s="35"/>
      <c r="G264" s="42" t="s">
        <v>55</v>
      </c>
    </row>
    <row r="265" spans="1:7">
      <c r="A265" s="37">
        <v>1804</v>
      </c>
      <c r="B265" s="37">
        <v>88.36</v>
      </c>
      <c r="C265" s="38">
        <v>68.52</v>
      </c>
      <c r="D265" s="38">
        <v>4.32</v>
      </c>
      <c r="E265" s="37">
        <v>19.84</v>
      </c>
      <c r="F265" s="43"/>
      <c r="G265" s="44">
        <v>0.28952800000000001</v>
      </c>
    </row>
    <row r="266" spans="1:7">
      <c r="A266" s="41" t="s">
        <v>62</v>
      </c>
      <c r="B266" s="43"/>
      <c r="C266" s="36"/>
      <c r="D266" s="36"/>
      <c r="E266" s="43"/>
      <c r="F266" s="43"/>
      <c r="G266" s="44"/>
    </row>
    <row r="267" spans="1:7">
      <c r="A267" s="37">
        <v>-201</v>
      </c>
      <c r="B267" s="37">
        <v>18.309999999999999</v>
      </c>
      <c r="C267" s="38">
        <v>8.25</v>
      </c>
      <c r="D267" s="36"/>
      <c r="E267" s="37">
        <v>10.06</v>
      </c>
      <c r="F267" s="43"/>
      <c r="G267" s="44">
        <v>1.2199949999999999</v>
      </c>
    </row>
    <row r="268" spans="1:7">
      <c r="A268" s="37">
        <v>-202</v>
      </c>
      <c r="B268" s="37">
        <v>9.99</v>
      </c>
      <c r="C268" s="38">
        <v>4.5</v>
      </c>
      <c r="D268" s="36"/>
      <c r="E268" s="37">
        <v>5.49</v>
      </c>
      <c r="F268" s="43"/>
      <c r="G268" s="44"/>
    </row>
    <row r="269" spans="1:7">
      <c r="A269" s="37">
        <v>-203</v>
      </c>
      <c r="B269" s="37">
        <v>24.18</v>
      </c>
      <c r="C269" s="38">
        <v>10.89</v>
      </c>
      <c r="D269" s="36"/>
      <c r="E269" s="37">
        <v>13.29</v>
      </c>
      <c r="F269" s="43"/>
      <c r="G269" s="44"/>
    </row>
    <row r="270" spans="1:7">
      <c r="A270" s="37">
        <v>-204</v>
      </c>
      <c r="B270" s="37">
        <v>16.12</v>
      </c>
      <c r="C270" s="38">
        <v>7.26</v>
      </c>
      <c r="D270" s="36"/>
      <c r="E270" s="37">
        <v>8.86</v>
      </c>
      <c r="F270" s="43"/>
      <c r="G270" s="44"/>
    </row>
    <row r="271" spans="1:7">
      <c r="A271" s="37">
        <v>-205</v>
      </c>
      <c r="B271" s="37">
        <v>18.309999999999999</v>
      </c>
      <c r="C271" s="38">
        <v>8.25</v>
      </c>
      <c r="D271" s="34"/>
      <c r="E271" s="37">
        <v>10.06</v>
      </c>
      <c r="F271" s="43"/>
      <c r="G271" s="44"/>
    </row>
    <row r="272" spans="1:7">
      <c r="A272" s="37">
        <v>-206</v>
      </c>
      <c r="B272" s="37">
        <v>16.12</v>
      </c>
      <c r="C272" s="38">
        <v>7.26</v>
      </c>
      <c r="D272" s="36"/>
      <c r="E272" s="37">
        <v>8.86</v>
      </c>
      <c r="F272" s="43"/>
      <c r="G272" s="44"/>
    </row>
    <row r="273" spans="1:7">
      <c r="A273" s="37">
        <v>-207</v>
      </c>
      <c r="B273" s="37">
        <v>18.309999999999999</v>
      </c>
      <c r="C273" s="38">
        <v>8.25</v>
      </c>
      <c r="D273" s="36"/>
      <c r="E273" s="37">
        <v>10.06</v>
      </c>
      <c r="F273" s="43"/>
      <c r="G273" s="44"/>
    </row>
    <row r="274" spans="1:7">
      <c r="A274" s="37">
        <v>-208</v>
      </c>
      <c r="B274" s="37">
        <v>21.76</v>
      </c>
      <c r="C274" s="38">
        <v>9.8000000000000007</v>
      </c>
      <c r="D274" s="36"/>
      <c r="E274" s="37">
        <v>11.96</v>
      </c>
      <c r="F274" s="43"/>
      <c r="G274" s="44"/>
    </row>
    <row r="275" spans="1:7">
      <c r="A275" s="37">
        <v>-209</v>
      </c>
      <c r="B275" s="37">
        <v>14.79</v>
      </c>
      <c r="C275" s="38">
        <v>6.66</v>
      </c>
      <c r="D275" s="36"/>
      <c r="E275" s="37">
        <v>8.1300000000000008</v>
      </c>
      <c r="F275" s="43"/>
      <c r="G275" s="44"/>
    </row>
    <row r="276" spans="1:7">
      <c r="A276" s="37">
        <v>-210</v>
      </c>
      <c r="B276" s="37">
        <v>14.79</v>
      </c>
      <c r="C276" s="38">
        <v>6.66</v>
      </c>
      <c r="D276" s="36"/>
      <c r="E276" s="37">
        <v>8.1300000000000008</v>
      </c>
      <c r="F276" s="43"/>
      <c r="G276" s="44"/>
    </row>
    <row r="277" spans="1:7">
      <c r="A277" s="37">
        <v>-211</v>
      </c>
      <c r="B277" s="37">
        <v>21.76</v>
      </c>
      <c r="C277" s="38">
        <v>9.8000000000000007</v>
      </c>
      <c r="D277" s="34"/>
      <c r="E277" s="37">
        <v>11.96</v>
      </c>
      <c r="F277" s="43"/>
      <c r="G277" s="44"/>
    </row>
    <row r="278" spans="1:7">
      <c r="A278" s="37">
        <v>-212</v>
      </c>
      <c r="B278" s="37">
        <v>18.309999999999999</v>
      </c>
      <c r="C278" s="38">
        <v>8.25</v>
      </c>
      <c r="D278" s="34"/>
      <c r="E278" s="37">
        <v>10.06</v>
      </c>
      <c r="F278" s="43"/>
      <c r="G278" s="44"/>
    </row>
    <row r="279" spans="1:7">
      <c r="A279" s="37">
        <v>-213</v>
      </c>
      <c r="B279" s="37">
        <v>16.12</v>
      </c>
      <c r="C279" s="38">
        <v>7.26</v>
      </c>
      <c r="D279" s="36"/>
      <c r="E279" s="37">
        <v>8.86</v>
      </c>
      <c r="F279" s="43"/>
      <c r="G279" s="44"/>
    </row>
    <row r="280" spans="1:7">
      <c r="A280" s="37">
        <v>-214</v>
      </c>
      <c r="B280" s="37">
        <v>22.71</v>
      </c>
      <c r="C280" s="38">
        <v>10.23</v>
      </c>
      <c r="D280" s="36"/>
      <c r="E280" s="37">
        <v>12.48</v>
      </c>
      <c r="F280" s="43"/>
      <c r="G280" s="44"/>
    </row>
    <row r="281" spans="1:7">
      <c r="A281" s="37">
        <v>-215</v>
      </c>
      <c r="B281" s="37">
        <v>24.18</v>
      </c>
      <c r="C281" s="38">
        <v>10.89</v>
      </c>
      <c r="D281" s="36"/>
      <c r="E281" s="37">
        <v>13.29</v>
      </c>
      <c r="F281" s="43"/>
      <c r="G281" s="44"/>
    </row>
    <row r="282" spans="1:7">
      <c r="A282" s="37">
        <v>-216</v>
      </c>
      <c r="B282" s="37">
        <v>24.18</v>
      </c>
      <c r="C282" s="38">
        <v>10.89</v>
      </c>
      <c r="D282" s="36"/>
      <c r="E282" s="37">
        <v>13.29</v>
      </c>
      <c r="F282" s="43"/>
      <c r="G282" s="44"/>
    </row>
    <row r="283" spans="1:7">
      <c r="A283" s="37">
        <v>-217</v>
      </c>
      <c r="B283" s="37">
        <v>16.12</v>
      </c>
      <c r="C283" s="38">
        <v>7.26</v>
      </c>
      <c r="D283" s="36"/>
      <c r="E283" s="37">
        <v>8.86</v>
      </c>
      <c r="F283" s="43"/>
      <c r="G283" s="44"/>
    </row>
    <row r="284" spans="1:7">
      <c r="A284" s="37">
        <v>-218</v>
      </c>
      <c r="B284" s="37">
        <v>18.309999999999999</v>
      </c>
      <c r="C284" s="38">
        <v>8.25</v>
      </c>
      <c r="D284" s="36"/>
      <c r="E284" s="37">
        <v>10.06</v>
      </c>
      <c r="F284" s="43"/>
      <c r="G284" s="44"/>
    </row>
    <row r="285" spans="1:7">
      <c r="A285" s="37">
        <v>-219</v>
      </c>
      <c r="B285" s="37">
        <v>16.12</v>
      </c>
      <c r="C285" s="38">
        <v>7.26</v>
      </c>
      <c r="D285" s="36"/>
      <c r="E285" s="37">
        <v>8.86</v>
      </c>
      <c r="F285" s="43"/>
      <c r="G285" s="44"/>
    </row>
    <row r="286" spans="1:7">
      <c r="A286" s="37">
        <v>-220</v>
      </c>
      <c r="B286" s="37">
        <v>18.309999999999999</v>
      </c>
      <c r="C286" s="38">
        <v>8.25</v>
      </c>
      <c r="D286" s="36"/>
      <c r="E286" s="37">
        <v>10.06</v>
      </c>
      <c r="F286" s="43"/>
      <c r="G286" s="44"/>
    </row>
    <row r="287" spans="1:7">
      <c r="A287" s="37">
        <v>-221</v>
      </c>
      <c r="B287" s="37">
        <v>21.76</v>
      </c>
      <c r="C287" s="38">
        <v>9.8000000000000007</v>
      </c>
      <c r="D287" s="36"/>
      <c r="E287" s="37">
        <v>11.96</v>
      </c>
      <c r="F287" s="43"/>
      <c r="G287" s="44"/>
    </row>
    <row r="288" spans="1:7">
      <c r="A288" s="37">
        <v>-222</v>
      </c>
      <c r="B288" s="37">
        <v>14.79</v>
      </c>
      <c r="C288" s="38">
        <v>6.66</v>
      </c>
      <c r="D288" s="36"/>
      <c r="E288" s="37">
        <v>8.1300000000000008</v>
      </c>
      <c r="F288" s="43"/>
      <c r="G288" s="44"/>
    </row>
    <row r="289" spans="1:7">
      <c r="A289" s="37">
        <v>-223</v>
      </c>
      <c r="B289" s="37">
        <v>14.79</v>
      </c>
      <c r="C289" s="38">
        <v>6.66</v>
      </c>
      <c r="D289" s="36"/>
      <c r="E289" s="37">
        <v>8.1300000000000008</v>
      </c>
      <c r="F289" s="43"/>
      <c r="G289" s="44"/>
    </row>
    <row r="290" spans="1:7">
      <c r="A290" s="37">
        <v>-224</v>
      </c>
      <c r="B290" s="37">
        <v>21.76</v>
      </c>
      <c r="C290" s="38">
        <v>9.8000000000000007</v>
      </c>
      <c r="D290" s="36"/>
      <c r="E290" s="37">
        <v>11.96</v>
      </c>
      <c r="F290" s="43"/>
      <c r="G290" s="44"/>
    </row>
    <row r="291" spans="1:7">
      <c r="A291" s="37">
        <v>-225</v>
      </c>
      <c r="B291" s="37">
        <v>18.309999999999999</v>
      </c>
      <c r="C291" s="38">
        <v>8.25</v>
      </c>
      <c r="D291" s="36"/>
      <c r="E291" s="37">
        <v>10.06</v>
      </c>
      <c r="F291" s="43"/>
      <c r="G291" s="44"/>
    </row>
    <row r="292" spans="1:7">
      <c r="A292" s="37">
        <v>-226</v>
      </c>
      <c r="B292" s="37">
        <v>16.12</v>
      </c>
      <c r="C292" s="38">
        <v>7.26</v>
      </c>
      <c r="D292" s="36"/>
      <c r="E292" s="37">
        <v>8.86</v>
      </c>
      <c r="F292" s="43"/>
      <c r="G292" s="44"/>
    </row>
    <row r="293" spans="1:7">
      <c r="A293" s="37">
        <v>-227</v>
      </c>
      <c r="B293" s="37">
        <v>18.309999999999999</v>
      </c>
      <c r="C293" s="38">
        <v>8.25</v>
      </c>
      <c r="D293" s="36"/>
      <c r="E293" s="37">
        <v>10.06</v>
      </c>
      <c r="F293" s="43"/>
      <c r="G293" s="44"/>
    </row>
    <row r="294" spans="1:7">
      <c r="A294" s="37">
        <v>-228</v>
      </c>
      <c r="B294" s="37">
        <v>16.12</v>
      </c>
      <c r="C294" s="38">
        <v>7.26</v>
      </c>
      <c r="D294" s="36"/>
      <c r="E294" s="37">
        <v>8.86</v>
      </c>
      <c r="F294" s="43"/>
      <c r="G294" s="44"/>
    </row>
    <row r="295" spans="1:7">
      <c r="A295" s="41" t="s">
        <v>58</v>
      </c>
      <c r="B295" s="43">
        <v>599.12</v>
      </c>
      <c r="C295" s="34">
        <v>298.58</v>
      </c>
      <c r="D295" s="34">
        <v>4.32</v>
      </c>
      <c r="E295" s="43">
        <v>300.54000000000002</v>
      </c>
      <c r="F295" s="43"/>
      <c r="G295" s="44"/>
    </row>
    <row r="296" spans="1:7">
      <c r="A296" s="45" t="s">
        <v>60</v>
      </c>
      <c r="B296" s="43"/>
      <c r="C296" s="36"/>
      <c r="D296" s="36"/>
      <c r="E296" s="43"/>
      <c r="F296" s="43"/>
      <c r="G296" s="44"/>
    </row>
    <row r="297" spans="1:7" ht="20.25">
      <c r="A297" s="114" t="s">
        <v>46</v>
      </c>
      <c r="B297" s="114"/>
      <c r="C297" s="114"/>
      <c r="D297" s="114"/>
      <c r="E297" s="114"/>
      <c r="F297" s="114"/>
      <c r="G297" s="114"/>
    </row>
    <row r="298" spans="1:7">
      <c r="A298" s="116" t="s">
        <v>67</v>
      </c>
      <c r="B298" s="116"/>
      <c r="C298" s="116"/>
      <c r="D298" s="116"/>
      <c r="E298" s="116"/>
      <c r="F298" s="116"/>
      <c r="G298" s="116"/>
    </row>
    <row r="299" spans="1:7">
      <c r="A299" s="110" t="s">
        <v>48</v>
      </c>
      <c r="B299" s="109" t="s">
        <v>49</v>
      </c>
      <c r="C299" s="109" t="s">
        <v>50</v>
      </c>
      <c r="D299" s="109"/>
      <c r="E299" s="109"/>
      <c r="F299" s="34"/>
      <c r="G299" s="42" t="s">
        <v>51</v>
      </c>
    </row>
    <row r="300" spans="1:7">
      <c r="A300" s="110"/>
      <c r="B300" s="109"/>
      <c r="C300" s="108" t="s">
        <v>52</v>
      </c>
      <c r="D300" s="108" t="s">
        <v>53</v>
      </c>
      <c r="E300" s="107" t="s">
        <v>54</v>
      </c>
      <c r="F300" s="35"/>
      <c r="G300" s="42">
        <v>1.2199949999999999</v>
      </c>
    </row>
    <row r="301" spans="1:7">
      <c r="A301" s="110"/>
      <c r="B301" s="109"/>
      <c r="C301" s="108"/>
      <c r="D301" s="108"/>
      <c r="E301" s="107"/>
      <c r="F301" s="35"/>
      <c r="G301" s="42" t="s">
        <v>55</v>
      </c>
    </row>
    <row r="302" spans="1:7">
      <c r="A302" s="37">
        <v>-229</v>
      </c>
      <c r="B302" s="37">
        <v>24.18</v>
      </c>
      <c r="C302" s="38">
        <v>10.89</v>
      </c>
      <c r="D302" s="36"/>
      <c r="E302" s="37">
        <v>13.29</v>
      </c>
      <c r="F302" s="43"/>
      <c r="G302" s="44"/>
    </row>
    <row r="303" spans="1:7">
      <c r="A303" s="37">
        <v>-230</v>
      </c>
      <c r="B303" s="37">
        <v>24.18</v>
      </c>
      <c r="C303" s="38">
        <v>10.89</v>
      </c>
      <c r="D303" s="36"/>
      <c r="E303" s="37">
        <v>13.29</v>
      </c>
      <c r="F303" s="43"/>
      <c r="G303" s="44"/>
    </row>
    <row r="304" spans="1:7">
      <c r="A304" s="37">
        <v>-231</v>
      </c>
      <c r="B304" s="37">
        <v>22.71</v>
      </c>
      <c r="C304" s="38">
        <v>10.23</v>
      </c>
      <c r="D304" s="36"/>
      <c r="E304" s="37">
        <v>12.48</v>
      </c>
      <c r="F304" s="43"/>
      <c r="G304" s="44"/>
    </row>
    <row r="305" spans="1:7">
      <c r="A305" s="37">
        <v>-232</v>
      </c>
      <c r="B305" s="37">
        <v>16.12</v>
      </c>
      <c r="C305" s="38">
        <v>7.26</v>
      </c>
      <c r="D305" s="36"/>
      <c r="E305" s="37">
        <v>8.86</v>
      </c>
      <c r="F305" s="43"/>
      <c r="G305" s="44"/>
    </row>
    <row r="306" spans="1:7">
      <c r="A306" s="37">
        <v>-233</v>
      </c>
      <c r="B306" s="37">
        <v>18.309999999999999</v>
      </c>
      <c r="C306" s="38">
        <v>8.25</v>
      </c>
      <c r="D306" s="36"/>
      <c r="E306" s="37">
        <v>10.06</v>
      </c>
      <c r="F306" s="43"/>
      <c r="G306" s="44"/>
    </row>
    <row r="307" spans="1:7">
      <c r="A307" s="37">
        <v>-234</v>
      </c>
      <c r="B307" s="37">
        <v>21.76</v>
      </c>
      <c r="C307" s="38">
        <v>9.8000000000000007</v>
      </c>
      <c r="D307" s="36"/>
      <c r="E307" s="37">
        <v>11.96</v>
      </c>
      <c r="F307" s="43"/>
      <c r="G307" s="44"/>
    </row>
    <row r="308" spans="1:7">
      <c r="A308" s="37">
        <v>-235</v>
      </c>
      <c r="B308" s="37">
        <v>14.79</v>
      </c>
      <c r="C308" s="38">
        <v>6.66</v>
      </c>
      <c r="D308" s="34"/>
      <c r="E308" s="37">
        <v>8.1300000000000008</v>
      </c>
      <c r="F308" s="43"/>
      <c r="G308" s="44"/>
    </row>
    <row r="309" spans="1:7">
      <c r="A309" s="37">
        <v>-236</v>
      </c>
      <c r="B309" s="37">
        <v>14.79</v>
      </c>
      <c r="C309" s="38">
        <v>6.66</v>
      </c>
      <c r="D309" s="36"/>
      <c r="E309" s="37">
        <v>8.1300000000000008</v>
      </c>
      <c r="F309" s="43"/>
      <c r="G309" s="44"/>
    </row>
    <row r="310" spans="1:7">
      <c r="A310" s="37">
        <v>-237</v>
      </c>
      <c r="B310" s="37">
        <v>21.76</v>
      </c>
      <c r="C310" s="38">
        <v>9.8000000000000007</v>
      </c>
      <c r="D310" s="36"/>
      <c r="E310" s="37">
        <v>11.96</v>
      </c>
      <c r="F310" s="43"/>
      <c r="G310" s="44"/>
    </row>
    <row r="311" spans="1:7">
      <c r="A311" s="37">
        <v>-238</v>
      </c>
      <c r="B311" s="37">
        <v>18.309999999999999</v>
      </c>
      <c r="C311" s="38">
        <v>8.25</v>
      </c>
      <c r="D311" s="36"/>
      <c r="E311" s="37">
        <v>10.06</v>
      </c>
      <c r="F311" s="43"/>
      <c r="G311" s="44"/>
    </row>
    <row r="312" spans="1:7">
      <c r="A312" s="37">
        <v>-239</v>
      </c>
      <c r="B312" s="37">
        <v>16.12</v>
      </c>
      <c r="C312" s="38">
        <v>7.26</v>
      </c>
      <c r="D312" s="36"/>
      <c r="E312" s="37">
        <v>8.86</v>
      </c>
      <c r="F312" s="43"/>
      <c r="G312" s="44"/>
    </row>
    <row r="313" spans="1:7">
      <c r="A313" s="37">
        <v>-240</v>
      </c>
      <c r="B313" s="37">
        <v>18.309999999999999</v>
      </c>
      <c r="C313" s="38">
        <v>8.25</v>
      </c>
      <c r="D313" s="36"/>
      <c r="E313" s="37">
        <v>10.06</v>
      </c>
      <c r="F313" s="43"/>
      <c r="G313" s="44"/>
    </row>
    <row r="314" spans="1:7">
      <c r="A314" s="37">
        <v>-241</v>
      </c>
      <c r="B314" s="37">
        <v>16.12</v>
      </c>
      <c r="C314" s="38">
        <v>7.26</v>
      </c>
      <c r="D314" s="34"/>
      <c r="E314" s="37">
        <v>8.86</v>
      </c>
      <c r="F314" s="43"/>
      <c r="G314" s="44"/>
    </row>
    <row r="315" spans="1:7">
      <c r="A315" s="37">
        <v>-242</v>
      </c>
      <c r="B315" s="37">
        <v>24.18</v>
      </c>
      <c r="C315" s="38">
        <v>10.89</v>
      </c>
      <c r="D315" s="34"/>
      <c r="E315" s="37">
        <v>13.29</v>
      </c>
      <c r="F315" s="43"/>
      <c r="G315" s="44"/>
    </row>
    <row r="316" spans="1:7">
      <c r="A316" s="37">
        <v>-243</v>
      </c>
      <c r="B316" s="37">
        <v>9.99</v>
      </c>
      <c r="C316" s="38">
        <v>4.5</v>
      </c>
      <c r="D316" s="36"/>
      <c r="E316" s="37">
        <v>5.49</v>
      </c>
      <c r="F316" s="43"/>
      <c r="G316" s="44"/>
    </row>
    <row r="317" spans="1:7">
      <c r="A317" s="37">
        <v>-244</v>
      </c>
      <c r="B317" s="37">
        <v>18.309999999999999</v>
      </c>
      <c r="C317" s="38">
        <v>8.25</v>
      </c>
      <c r="D317" s="36"/>
      <c r="E317" s="37">
        <v>10.06</v>
      </c>
      <c r="F317" s="43"/>
      <c r="G317" s="44"/>
    </row>
    <row r="318" spans="1:7">
      <c r="A318" s="37">
        <v>-245</v>
      </c>
      <c r="B318" s="37">
        <v>25.53</v>
      </c>
      <c r="C318" s="38">
        <v>11.5</v>
      </c>
      <c r="D318" s="36"/>
      <c r="E318" s="37">
        <v>14.03</v>
      </c>
      <c r="F318" s="43"/>
      <c r="G318" s="44"/>
    </row>
    <row r="319" spans="1:7">
      <c r="A319" s="37">
        <v>-246</v>
      </c>
      <c r="B319" s="37">
        <v>24.42</v>
      </c>
      <c r="C319" s="38">
        <v>11</v>
      </c>
      <c r="D319" s="36"/>
      <c r="E319" s="37">
        <v>13.42</v>
      </c>
      <c r="F319" s="43"/>
      <c r="G319" s="44"/>
    </row>
    <row r="320" spans="1:7">
      <c r="A320" s="37">
        <v>-247</v>
      </c>
      <c r="B320" s="37">
        <v>22.2</v>
      </c>
      <c r="C320" s="38">
        <v>10</v>
      </c>
      <c r="D320" s="36"/>
      <c r="E320" s="37">
        <v>12.2</v>
      </c>
      <c r="F320" s="43"/>
      <c r="G320" s="44"/>
    </row>
    <row r="321" spans="1:7">
      <c r="A321" s="37">
        <v>-248</v>
      </c>
      <c r="B321" s="37">
        <v>9.99</v>
      </c>
      <c r="C321" s="38">
        <v>4.5</v>
      </c>
      <c r="D321" s="36"/>
      <c r="E321" s="37">
        <v>5.49</v>
      </c>
      <c r="F321" s="43"/>
      <c r="G321" s="44"/>
    </row>
    <row r="322" spans="1:7">
      <c r="A322" s="37">
        <v>-249</v>
      </c>
      <c r="B322" s="37">
        <v>18.309999999999999</v>
      </c>
      <c r="C322" s="38">
        <v>8.25</v>
      </c>
      <c r="D322" s="36"/>
      <c r="E322" s="37">
        <v>10.06</v>
      </c>
      <c r="F322" s="43"/>
      <c r="G322" s="44"/>
    </row>
    <row r="323" spans="1:7">
      <c r="A323" s="37">
        <v>-250</v>
      </c>
      <c r="B323" s="37">
        <v>18.309999999999999</v>
      </c>
      <c r="C323" s="38">
        <v>8.25</v>
      </c>
      <c r="D323" s="36"/>
      <c r="E323" s="37">
        <v>10.06</v>
      </c>
      <c r="F323" s="43"/>
      <c r="G323" s="44"/>
    </row>
    <row r="324" spans="1:7">
      <c r="A324" s="37">
        <v>-251</v>
      </c>
      <c r="B324" s="37">
        <v>9.99</v>
      </c>
      <c r="C324" s="38">
        <v>4.5</v>
      </c>
      <c r="D324" s="36"/>
      <c r="E324" s="37">
        <v>5.49</v>
      </c>
      <c r="F324" s="43"/>
      <c r="G324" s="44"/>
    </row>
    <row r="325" spans="1:7">
      <c r="A325" s="37">
        <v>-252</v>
      </c>
      <c r="B325" s="37">
        <v>9.99</v>
      </c>
      <c r="C325" s="38">
        <v>4.5</v>
      </c>
      <c r="D325" s="36"/>
      <c r="E325" s="37">
        <v>5.49</v>
      </c>
      <c r="F325" s="43"/>
      <c r="G325" s="44"/>
    </row>
    <row r="326" spans="1:7">
      <c r="A326" s="37">
        <v>-253</v>
      </c>
      <c r="B326" s="37">
        <v>18.309999999999999</v>
      </c>
      <c r="C326" s="38">
        <v>8.25</v>
      </c>
      <c r="D326" s="36"/>
      <c r="E326" s="37">
        <v>10.06</v>
      </c>
      <c r="F326" s="43"/>
      <c r="G326" s="44"/>
    </row>
    <row r="327" spans="1:7">
      <c r="A327" s="37">
        <v>-254</v>
      </c>
      <c r="B327" s="37">
        <v>18.309999999999999</v>
      </c>
      <c r="C327" s="38">
        <v>8.25</v>
      </c>
      <c r="D327" s="36"/>
      <c r="E327" s="37">
        <v>10.06</v>
      </c>
      <c r="F327" s="43"/>
      <c r="G327" s="44"/>
    </row>
    <row r="328" spans="1:7">
      <c r="A328" s="37">
        <v>-255</v>
      </c>
      <c r="B328" s="37">
        <v>9.99</v>
      </c>
      <c r="C328" s="38">
        <v>4.5</v>
      </c>
      <c r="D328" s="36"/>
      <c r="E328" s="37">
        <v>5.49</v>
      </c>
      <c r="F328" s="43"/>
      <c r="G328" s="44"/>
    </row>
    <row r="329" spans="1:7">
      <c r="A329" s="37">
        <v>-256</v>
      </c>
      <c r="B329" s="37">
        <v>22.2</v>
      </c>
      <c r="C329" s="38">
        <v>10</v>
      </c>
      <c r="D329" s="36"/>
      <c r="E329" s="37">
        <v>12.2</v>
      </c>
      <c r="F329" s="43"/>
      <c r="G329" s="44"/>
    </row>
    <row r="330" spans="1:7">
      <c r="A330" s="37">
        <v>-257</v>
      </c>
      <c r="B330" s="37">
        <v>24.42</v>
      </c>
      <c r="C330" s="38">
        <v>11</v>
      </c>
      <c r="D330" s="36"/>
      <c r="E330" s="37">
        <v>13.42</v>
      </c>
      <c r="F330" s="43"/>
      <c r="G330" s="44"/>
    </row>
    <row r="331" spans="1:7">
      <c r="A331" s="37">
        <v>-258</v>
      </c>
      <c r="B331" s="37">
        <v>25.53</v>
      </c>
      <c r="C331" s="38">
        <v>11.5</v>
      </c>
      <c r="D331" s="36"/>
      <c r="E331" s="37">
        <v>14.03</v>
      </c>
      <c r="F331" s="43"/>
      <c r="G331" s="44"/>
    </row>
    <row r="332" spans="1:7">
      <c r="A332" s="41" t="s">
        <v>58</v>
      </c>
      <c r="B332" s="43">
        <v>557.44000000000005</v>
      </c>
      <c r="C332" s="34">
        <v>251.1</v>
      </c>
      <c r="D332" s="34"/>
      <c r="E332" s="43">
        <v>306.33999999999997</v>
      </c>
      <c r="F332" s="43"/>
      <c r="G332" s="44"/>
    </row>
    <row r="333" spans="1:7">
      <c r="A333" s="45" t="s">
        <v>60</v>
      </c>
      <c r="B333" s="43"/>
      <c r="C333" s="36"/>
      <c r="D333" s="36"/>
      <c r="E333" s="43"/>
      <c r="F333" s="43"/>
      <c r="G333" s="44"/>
    </row>
    <row r="334" spans="1:7" ht="20.25">
      <c r="A334" s="114" t="s">
        <v>46</v>
      </c>
      <c r="B334" s="114"/>
      <c r="C334" s="114"/>
      <c r="D334" s="114"/>
      <c r="E334" s="114"/>
      <c r="F334" s="114"/>
      <c r="G334" s="114"/>
    </row>
    <row r="335" spans="1:7">
      <c r="A335" s="116" t="s">
        <v>67</v>
      </c>
      <c r="B335" s="116"/>
      <c r="C335" s="116"/>
      <c r="D335" s="116"/>
      <c r="E335" s="116"/>
      <c r="F335" s="116"/>
      <c r="G335" s="116"/>
    </row>
    <row r="336" spans="1:7">
      <c r="A336" s="110" t="s">
        <v>48</v>
      </c>
      <c r="B336" s="109" t="s">
        <v>49</v>
      </c>
      <c r="C336" s="109" t="s">
        <v>50</v>
      </c>
      <c r="D336" s="109"/>
      <c r="E336" s="109"/>
      <c r="F336" s="34"/>
      <c r="G336" s="42" t="s">
        <v>51</v>
      </c>
    </row>
    <row r="337" spans="1:7">
      <c r="A337" s="110"/>
      <c r="B337" s="109"/>
      <c r="C337" s="108" t="s">
        <v>52</v>
      </c>
      <c r="D337" s="108" t="s">
        <v>53</v>
      </c>
      <c r="E337" s="107" t="s">
        <v>54</v>
      </c>
      <c r="F337" s="35"/>
      <c r="G337" s="42">
        <v>1.2199949999999999</v>
      </c>
    </row>
    <row r="338" spans="1:7">
      <c r="A338" s="110"/>
      <c r="B338" s="109"/>
      <c r="C338" s="108"/>
      <c r="D338" s="108"/>
      <c r="E338" s="107"/>
      <c r="F338" s="35"/>
      <c r="G338" s="42" t="s">
        <v>55</v>
      </c>
    </row>
    <row r="339" spans="1:7">
      <c r="A339" s="37">
        <v>-259</v>
      </c>
      <c r="B339" s="37">
        <v>18.309999999999999</v>
      </c>
      <c r="C339" s="38">
        <v>8.25</v>
      </c>
      <c r="D339" s="36"/>
      <c r="E339" s="37">
        <v>10.06</v>
      </c>
      <c r="F339" s="43"/>
      <c r="G339" s="44"/>
    </row>
    <row r="340" spans="1:7">
      <c r="A340" s="37">
        <v>-260</v>
      </c>
      <c r="B340" s="37">
        <v>10.029999999999999</v>
      </c>
      <c r="C340" s="38">
        <v>4.5199999999999996</v>
      </c>
      <c r="D340" s="36"/>
      <c r="E340" s="37">
        <v>5.51</v>
      </c>
      <c r="F340" s="43"/>
      <c r="G340" s="44"/>
    </row>
    <row r="341" spans="1:7">
      <c r="A341" s="37">
        <v>-261</v>
      </c>
      <c r="B341" s="37">
        <v>10.029999999999999</v>
      </c>
      <c r="C341" s="38">
        <v>4.5199999999999996</v>
      </c>
      <c r="D341" s="36"/>
      <c r="E341" s="37">
        <v>5.51</v>
      </c>
      <c r="F341" s="43"/>
      <c r="G341" s="44"/>
    </row>
    <row r="342" spans="1:7">
      <c r="A342" s="37">
        <v>-262</v>
      </c>
      <c r="B342" s="37">
        <v>18.309999999999999</v>
      </c>
      <c r="C342" s="38">
        <v>8.25</v>
      </c>
      <c r="D342" s="36"/>
      <c r="E342" s="37">
        <v>10.06</v>
      </c>
      <c r="F342" s="43"/>
      <c r="G342" s="44"/>
    </row>
    <row r="343" spans="1:7">
      <c r="A343" s="37">
        <v>-263</v>
      </c>
      <c r="B343" s="37">
        <v>24.97</v>
      </c>
      <c r="C343" s="38">
        <v>11.25</v>
      </c>
      <c r="D343" s="36"/>
      <c r="E343" s="37">
        <v>13.72</v>
      </c>
      <c r="F343" s="43"/>
      <c r="G343" s="44"/>
    </row>
    <row r="344" spans="1:7">
      <c r="A344" s="37">
        <v>-264</v>
      </c>
      <c r="B344" s="37">
        <v>13.7</v>
      </c>
      <c r="C344" s="38">
        <v>6.17</v>
      </c>
      <c r="D344" s="36"/>
      <c r="E344" s="37">
        <v>7.53</v>
      </c>
      <c r="F344" s="43"/>
      <c r="G344" s="44"/>
    </row>
    <row r="345" spans="1:7">
      <c r="A345" s="37">
        <v>-265</v>
      </c>
      <c r="B345" s="37">
        <v>22.2</v>
      </c>
      <c r="C345" s="38">
        <v>10</v>
      </c>
      <c r="D345" s="34"/>
      <c r="E345" s="37">
        <v>12.2</v>
      </c>
      <c r="F345" s="43"/>
      <c r="G345" s="44"/>
    </row>
    <row r="346" spans="1:7">
      <c r="A346" s="37">
        <v>-266</v>
      </c>
      <c r="B346" s="37">
        <v>9.99</v>
      </c>
      <c r="C346" s="38">
        <v>4.5</v>
      </c>
      <c r="D346" s="36"/>
      <c r="E346" s="37">
        <v>5.49</v>
      </c>
      <c r="F346" s="43"/>
      <c r="G346" s="44"/>
    </row>
    <row r="347" spans="1:7">
      <c r="A347" s="37">
        <v>-267</v>
      </c>
      <c r="B347" s="37">
        <v>18.309999999999999</v>
      </c>
      <c r="C347" s="38">
        <v>8.25</v>
      </c>
      <c r="D347" s="36"/>
      <c r="E347" s="37">
        <v>10.06</v>
      </c>
      <c r="F347" s="43"/>
      <c r="G347" s="44"/>
    </row>
    <row r="348" spans="1:7">
      <c r="A348" s="41" t="s">
        <v>64</v>
      </c>
      <c r="B348" s="43"/>
      <c r="C348" s="36"/>
      <c r="D348" s="36"/>
      <c r="E348" s="43"/>
      <c r="F348" s="43"/>
      <c r="G348" s="44"/>
    </row>
    <row r="349" spans="1:7">
      <c r="A349" s="37">
        <v>-101</v>
      </c>
      <c r="B349" s="37">
        <v>18.309999999999999</v>
      </c>
      <c r="C349" s="38">
        <v>8.25</v>
      </c>
      <c r="D349" s="36"/>
      <c r="E349" s="37">
        <v>10.06</v>
      </c>
      <c r="F349" s="43"/>
      <c r="G349" s="44"/>
    </row>
    <row r="350" spans="1:7">
      <c r="A350" s="37">
        <v>-102</v>
      </c>
      <c r="B350" s="37">
        <v>9.99</v>
      </c>
      <c r="C350" s="38">
        <v>4.5</v>
      </c>
      <c r="D350" s="36"/>
      <c r="E350" s="37">
        <v>5.49</v>
      </c>
      <c r="F350" s="43"/>
      <c r="G350" s="44"/>
    </row>
    <row r="351" spans="1:7">
      <c r="A351" s="37">
        <v>-103</v>
      </c>
      <c r="B351" s="37">
        <v>22.2</v>
      </c>
      <c r="C351" s="38">
        <v>10</v>
      </c>
      <c r="D351" s="34"/>
      <c r="E351" s="37">
        <v>12.2</v>
      </c>
      <c r="F351" s="43"/>
      <c r="G351" s="44"/>
    </row>
    <row r="352" spans="1:7">
      <c r="A352" s="37">
        <v>-104</v>
      </c>
      <c r="B352" s="37">
        <v>13.65</v>
      </c>
      <c r="C352" s="38">
        <v>6.15</v>
      </c>
      <c r="D352" s="34"/>
      <c r="E352" s="37">
        <v>7.5</v>
      </c>
      <c r="F352" s="43"/>
      <c r="G352" s="44"/>
    </row>
    <row r="353" spans="1:7">
      <c r="A353" s="37">
        <v>-105</v>
      </c>
      <c r="B353" s="37">
        <v>24.97</v>
      </c>
      <c r="C353" s="38">
        <v>11.25</v>
      </c>
      <c r="D353" s="36"/>
      <c r="E353" s="37">
        <v>13.72</v>
      </c>
      <c r="F353" s="43"/>
      <c r="G353" s="44"/>
    </row>
    <row r="354" spans="1:7">
      <c r="A354" s="37">
        <v>-106</v>
      </c>
      <c r="B354" s="37">
        <v>18.309999999999999</v>
      </c>
      <c r="C354" s="38">
        <v>8.25</v>
      </c>
      <c r="D354" s="36"/>
      <c r="E354" s="37">
        <v>10.06</v>
      </c>
      <c r="F354" s="43"/>
      <c r="G354" s="44"/>
    </row>
    <row r="355" spans="1:7">
      <c r="A355" s="37">
        <v>-107</v>
      </c>
      <c r="B355" s="37">
        <v>10.029999999999999</v>
      </c>
      <c r="C355" s="38">
        <v>4.5199999999999996</v>
      </c>
      <c r="D355" s="36"/>
      <c r="E355" s="37">
        <v>5.51</v>
      </c>
      <c r="F355" s="43"/>
      <c r="G355" s="44"/>
    </row>
    <row r="356" spans="1:7">
      <c r="A356" s="37">
        <v>-108</v>
      </c>
      <c r="B356" s="37">
        <v>24.18</v>
      </c>
      <c r="C356" s="38">
        <v>10.89</v>
      </c>
      <c r="D356" s="36"/>
      <c r="E356" s="37">
        <v>13.29</v>
      </c>
      <c r="F356" s="43"/>
      <c r="G356" s="44"/>
    </row>
    <row r="357" spans="1:7">
      <c r="A357" s="37">
        <v>-109</v>
      </c>
      <c r="B357" s="37">
        <v>16.16</v>
      </c>
      <c r="C357" s="38">
        <v>7.28</v>
      </c>
      <c r="D357" s="36"/>
      <c r="E357" s="37">
        <v>8.8800000000000008</v>
      </c>
      <c r="F357" s="43"/>
      <c r="G357" s="44"/>
    </row>
    <row r="358" spans="1:7">
      <c r="A358" s="37">
        <v>-110</v>
      </c>
      <c r="B358" s="37">
        <v>18.27</v>
      </c>
      <c r="C358" s="38">
        <v>8.23</v>
      </c>
      <c r="D358" s="36"/>
      <c r="E358" s="37">
        <v>10.039999999999999</v>
      </c>
      <c r="F358" s="43"/>
      <c r="G358" s="44"/>
    </row>
    <row r="359" spans="1:7">
      <c r="A359" s="37">
        <v>-111</v>
      </c>
      <c r="B359" s="37">
        <v>16.12</v>
      </c>
      <c r="C359" s="38">
        <v>7.26</v>
      </c>
      <c r="D359" s="36"/>
      <c r="E359" s="37">
        <v>8.86</v>
      </c>
      <c r="F359" s="43"/>
      <c r="G359" s="44"/>
    </row>
    <row r="360" spans="1:7">
      <c r="A360" s="37">
        <v>-112</v>
      </c>
      <c r="B360" s="37">
        <v>18.309999999999999</v>
      </c>
      <c r="C360" s="38">
        <v>8.25</v>
      </c>
      <c r="D360" s="36"/>
      <c r="E360" s="37">
        <v>10.06</v>
      </c>
      <c r="F360" s="43"/>
      <c r="G360" s="44"/>
    </row>
    <row r="361" spans="1:7">
      <c r="A361" s="37">
        <v>-113</v>
      </c>
      <c r="B361" s="37">
        <v>21.76</v>
      </c>
      <c r="C361" s="38">
        <v>9.8000000000000007</v>
      </c>
      <c r="D361" s="36"/>
      <c r="E361" s="37">
        <v>11.96</v>
      </c>
      <c r="F361" s="43"/>
      <c r="G361" s="44"/>
    </row>
    <row r="362" spans="1:7">
      <c r="A362" s="37">
        <v>-114</v>
      </c>
      <c r="B362" s="37">
        <v>14.79</v>
      </c>
      <c r="C362" s="38">
        <v>6.66</v>
      </c>
      <c r="D362" s="36"/>
      <c r="E362" s="37">
        <v>8.1300000000000008</v>
      </c>
      <c r="F362" s="43"/>
      <c r="G362" s="44"/>
    </row>
    <row r="363" spans="1:7">
      <c r="A363" s="37">
        <v>-115</v>
      </c>
      <c r="B363" s="37">
        <v>14.79</v>
      </c>
      <c r="C363" s="38">
        <v>6.66</v>
      </c>
      <c r="D363" s="36"/>
      <c r="E363" s="37">
        <v>8.1300000000000008</v>
      </c>
      <c r="F363" s="43"/>
      <c r="G363" s="44"/>
    </row>
    <row r="364" spans="1:7">
      <c r="A364" s="37">
        <v>-116</v>
      </c>
      <c r="B364" s="37">
        <v>21.76</v>
      </c>
      <c r="C364" s="38">
        <v>9.8000000000000007</v>
      </c>
      <c r="D364" s="36"/>
      <c r="E364" s="37">
        <v>11.96</v>
      </c>
      <c r="F364" s="43"/>
      <c r="G364" s="44"/>
    </row>
    <row r="365" spans="1:7">
      <c r="A365" s="37">
        <v>-117</v>
      </c>
      <c r="B365" s="37">
        <v>18.309999999999999</v>
      </c>
      <c r="C365" s="38">
        <v>8.25</v>
      </c>
      <c r="D365" s="36"/>
      <c r="E365" s="37">
        <v>10.06</v>
      </c>
      <c r="F365" s="43"/>
      <c r="G365" s="44"/>
    </row>
    <row r="366" spans="1:7">
      <c r="A366" s="37">
        <v>-118</v>
      </c>
      <c r="B366" s="37">
        <v>16.12</v>
      </c>
      <c r="C366" s="38">
        <v>7.26</v>
      </c>
      <c r="D366" s="36"/>
      <c r="E366" s="37">
        <v>8.86</v>
      </c>
      <c r="F366" s="43"/>
      <c r="G366" s="44"/>
    </row>
    <row r="367" spans="1:7">
      <c r="A367" s="37">
        <v>-119</v>
      </c>
      <c r="B367" s="37">
        <v>22.71</v>
      </c>
      <c r="C367" s="38">
        <v>10.23</v>
      </c>
      <c r="D367" s="36"/>
      <c r="E367" s="37">
        <v>12.48</v>
      </c>
      <c r="F367" s="43"/>
      <c r="G367" s="44"/>
    </row>
  </sheetData>
  <mergeCells count="80">
    <mergeCell ref="A1:G1"/>
    <mergeCell ref="A2:G2"/>
    <mergeCell ref="C3:E3"/>
    <mergeCell ref="A38:G38"/>
    <mergeCell ref="A39:G39"/>
    <mergeCell ref="A3:A5"/>
    <mergeCell ref="B3:B5"/>
    <mergeCell ref="C4:C5"/>
    <mergeCell ref="D4:D5"/>
    <mergeCell ref="E4:E5"/>
    <mergeCell ref="C40:E40"/>
    <mergeCell ref="A75:G75"/>
    <mergeCell ref="A76:G76"/>
    <mergeCell ref="C77:E77"/>
    <mergeCell ref="A112:G112"/>
    <mergeCell ref="A40:A42"/>
    <mergeCell ref="A77:A79"/>
    <mergeCell ref="B40:B42"/>
    <mergeCell ref="B77:B79"/>
    <mergeCell ref="C41:C42"/>
    <mergeCell ref="C78:C79"/>
    <mergeCell ref="D41:D42"/>
    <mergeCell ref="D78:D79"/>
    <mergeCell ref="E41:E42"/>
    <mergeCell ref="E78:E79"/>
    <mergeCell ref="A113:G113"/>
    <mergeCell ref="C114:E114"/>
    <mergeCell ref="A149:G149"/>
    <mergeCell ref="A150:G150"/>
    <mergeCell ref="C151:E151"/>
    <mergeCell ref="A114:A116"/>
    <mergeCell ref="A151:A153"/>
    <mergeCell ref="B114:B116"/>
    <mergeCell ref="B151:B153"/>
    <mergeCell ref="C115:C116"/>
    <mergeCell ref="C152:C153"/>
    <mergeCell ref="D115:D116"/>
    <mergeCell ref="D152:D153"/>
    <mergeCell ref="E115:E116"/>
    <mergeCell ref="E152:E153"/>
    <mergeCell ref="A186:G186"/>
    <mergeCell ref="A187:G187"/>
    <mergeCell ref="C188:E188"/>
    <mergeCell ref="A223:G223"/>
    <mergeCell ref="A224:G224"/>
    <mergeCell ref="A188:A190"/>
    <mergeCell ref="B188:B190"/>
    <mergeCell ref="C189:C190"/>
    <mergeCell ref="D189:D190"/>
    <mergeCell ref="E189:E190"/>
    <mergeCell ref="C225:E225"/>
    <mergeCell ref="A260:G260"/>
    <mergeCell ref="A261:G261"/>
    <mergeCell ref="C262:E262"/>
    <mergeCell ref="A297:G297"/>
    <mergeCell ref="A225:A227"/>
    <mergeCell ref="A262:A264"/>
    <mergeCell ref="B225:B227"/>
    <mergeCell ref="B262:B264"/>
    <mergeCell ref="C226:C227"/>
    <mergeCell ref="C263:C264"/>
    <mergeCell ref="D226:D227"/>
    <mergeCell ref="D263:D264"/>
    <mergeCell ref="E226:E227"/>
    <mergeCell ref="E263:E264"/>
    <mergeCell ref="A298:G298"/>
    <mergeCell ref="C299:E299"/>
    <mergeCell ref="A334:G334"/>
    <mergeCell ref="A335:G335"/>
    <mergeCell ref="C336:E336"/>
    <mergeCell ref="A299:A301"/>
    <mergeCell ref="A336:A338"/>
    <mergeCell ref="B299:B301"/>
    <mergeCell ref="B336:B338"/>
    <mergeCell ref="C300:C301"/>
    <mergeCell ref="C337:C338"/>
    <mergeCell ref="D300:D301"/>
    <mergeCell ref="D337:D338"/>
    <mergeCell ref="E300:E301"/>
    <mergeCell ref="E337:E338"/>
  </mergeCells>
  <phoneticPr fontId="2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6"/>
  <sheetViews>
    <sheetView workbookViewId="0">
      <selection activeCell="I26" sqref="I26"/>
    </sheetView>
  </sheetViews>
  <sheetFormatPr defaultColWidth="9" defaultRowHeight="13.5"/>
  <cols>
    <col min="9" max="9" width="10.5" customWidth="1"/>
  </cols>
  <sheetData>
    <row r="1" spans="1:9" ht="20.25">
      <c r="A1" s="111" t="s">
        <v>46</v>
      </c>
      <c r="B1" s="111"/>
      <c r="C1" s="111"/>
      <c r="D1" s="111"/>
      <c r="E1" s="111"/>
      <c r="F1" s="111"/>
      <c r="G1" s="111"/>
    </row>
    <row r="2" spans="1:9">
      <c r="A2" s="113" t="s">
        <v>208</v>
      </c>
      <c r="B2" s="113"/>
      <c r="C2" s="113"/>
      <c r="D2" s="113"/>
      <c r="E2" s="113"/>
      <c r="F2" s="113"/>
      <c r="G2" s="113"/>
    </row>
    <row r="3" spans="1:9">
      <c r="A3" s="109" t="s">
        <v>48</v>
      </c>
      <c r="B3" s="109" t="s">
        <v>49</v>
      </c>
      <c r="C3" s="109" t="s">
        <v>50</v>
      </c>
      <c r="D3" s="109"/>
      <c r="E3" s="109"/>
      <c r="F3" s="34"/>
      <c r="G3" s="34" t="s">
        <v>51</v>
      </c>
    </row>
    <row r="4" spans="1:9" ht="16.5" customHeight="1">
      <c r="A4" s="109"/>
      <c r="B4" s="109"/>
      <c r="C4" s="108" t="s">
        <v>52</v>
      </c>
      <c r="D4" s="108" t="s">
        <v>53</v>
      </c>
      <c r="E4" s="107" t="s">
        <v>54</v>
      </c>
      <c r="F4" s="35"/>
      <c r="G4" s="34">
        <v>0.30578100000000003</v>
      </c>
    </row>
    <row r="5" spans="1:9">
      <c r="A5" s="109"/>
      <c r="B5" s="109"/>
      <c r="C5" s="108"/>
      <c r="D5" s="108"/>
      <c r="E5" s="107"/>
      <c r="F5" s="35"/>
      <c r="G5" s="34" t="s">
        <v>55</v>
      </c>
      <c r="I5" s="40">
        <f>B36+B73+B110+B147+B184-B183-B182-B181-B180-B179-B178</f>
        <v>12077.04</v>
      </c>
    </row>
    <row r="6" spans="1:9">
      <c r="A6" s="34" t="s">
        <v>43</v>
      </c>
      <c r="B6" s="34"/>
      <c r="C6" s="36"/>
      <c r="D6" s="36"/>
      <c r="E6" s="34"/>
      <c r="F6" s="34"/>
      <c r="G6" s="34"/>
    </row>
    <row r="7" spans="1:9">
      <c r="A7" s="37">
        <v>101</v>
      </c>
      <c r="B7" s="37">
        <v>88.81</v>
      </c>
      <c r="C7" s="38">
        <v>68.010000000000005</v>
      </c>
      <c r="D7" s="38">
        <v>4.22</v>
      </c>
      <c r="E7" s="37">
        <v>20.8</v>
      </c>
      <c r="F7" s="34"/>
      <c r="G7" s="34"/>
    </row>
    <row r="8" spans="1:9">
      <c r="A8" s="37">
        <v>102</v>
      </c>
      <c r="B8" s="37">
        <v>83.53</v>
      </c>
      <c r="C8" s="38">
        <v>63.97</v>
      </c>
      <c r="D8" s="38">
        <v>4.1100000000000003</v>
      </c>
      <c r="E8" s="37">
        <v>19.559999999999999</v>
      </c>
      <c r="F8" s="34"/>
      <c r="G8" s="34"/>
    </row>
    <row r="9" spans="1:9">
      <c r="A9" s="37">
        <v>103</v>
      </c>
      <c r="B9" s="37">
        <v>83.53</v>
      </c>
      <c r="C9" s="38">
        <v>63.97</v>
      </c>
      <c r="D9" s="38">
        <v>4.1100000000000003</v>
      </c>
      <c r="E9" s="37">
        <v>19.559999999999999</v>
      </c>
      <c r="F9" s="34"/>
      <c r="G9" s="34"/>
    </row>
    <row r="10" spans="1:9">
      <c r="A10" s="37">
        <v>104</v>
      </c>
      <c r="B10" s="37">
        <v>88.66</v>
      </c>
      <c r="C10" s="38">
        <v>67.900000000000006</v>
      </c>
      <c r="D10" s="38">
        <v>4.1100000000000003</v>
      </c>
      <c r="E10" s="37">
        <v>20.76</v>
      </c>
      <c r="F10" s="34"/>
      <c r="G10" s="34"/>
    </row>
    <row r="11" spans="1:9">
      <c r="A11" s="37">
        <v>201</v>
      </c>
      <c r="B11" s="37">
        <v>88.81</v>
      </c>
      <c r="C11" s="38">
        <v>68.010000000000005</v>
      </c>
      <c r="D11" s="38">
        <v>4.22</v>
      </c>
      <c r="E11" s="37">
        <v>20.8</v>
      </c>
      <c r="F11" s="34"/>
      <c r="G11" s="34"/>
    </row>
    <row r="12" spans="1:9">
      <c r="A12" s="37">
        <v>202</v>
      </c>
      <c r="B12" s="37">
        <v>83.53</v>
      </c>
      <c r="C12" s="38">
        <v>63.97</v>
      </c>
      <c r="D12" s="37">
        <v>4.1100000000000003</v>
      </c>
      <c r="E12" s="37">
        <v>19.559999999999999</v>
      </c>
      <c r="F12" s="34"/>
      <c r="G12" s="34"/>
    </row>
    <row r="13" spans="1:9">
      <c r="A13" s="37">
        <v>203</v>
      </c>
      <c r="B13" s="37">
        <v>83.53</v>
      </c>
      <c r="C13" s="38">
        <v>63.97</v>
      </c>
      <c r="D13" s="38">
        <v>4.1100000000000003</v>
      </c>
      <c r="E13" s="37">
        <v>19.559999999999999</v>
      </c>
      <c r="F13" s="34"/>
      <c r="G13" s="34"/>
    </row>
    <row r="14" spans="1:9">
      <c r="A14" s="37">
        <v>204</v>
      </c>
      <c r="B14" s="37">
        <v>88.66</v>
      </c>
      <c r="C14" s="38">
        <v>67.900000000000006</v>
      </c>
      <c r="D14" s="38">
        <v>4.1100000000000003</v>
      </c>
      <c r="E14" s="37">
        <v>20.76</v>
      </c>
      <c r="F14" s="34"/>
      <c r="G14" s="34"/>
    </row>
    <row r="15" spans="1:9">
      <c r="A15" s="37">
        <v>301</v>
      </c>
      <c r="B15" s="37">
        <v>89.47</v>
      </c>
      <c r="C15" s="38">
        <v>68.52</v>
      </c>
      <c r="D15" s="38">
        <v>4.32</v>
      </c>
      <c r="E15" s="37">
        <v>20.95</v>
      </c>
      <c r="F15" s="34"/>
      <c r="G15" s="34"/>
    </row>
    <row r="16" spans="1:9">
      <c r="A16" s="37">
        <v>302</v>
      </c>
      <c r="B16" s="37">
        <v>83.53</v>
      </c>
      <c r="C16" s="38">
        <v>63.97</v>
      </c>
      <c r="D16" s="38">
        <v>4.1100000000000003</v>
      </c>
      <c r="E16" s="37">
        <v>19.559999999999999</v>
      </c>
      <c r="F16" s="34"/>
      <c r="G16" s="34"/>
    </row>
    <row r="17" spans="1:7">
      <c r="A17" s="37">
        <v>303</v>
      </c>
      <c r="B17" s="37">
        <v>83.53</v>
      </c>
      <c r="C17" s="38">
        <v>63.97</v>
      </c>
      <c r="D17" s="38">
        <v>4.1100000000000003</v>
      </c>
      <c r="E17" s="37">
        <v>19.559999999999999</v>
      </c>
      <c r="F17" s="34"/>
      <c r="G17" s="34"/>
    </row>
    <row r="18" spans="1:7">
      <c r="A18" s="37">
        <v>304</v>
      </c>
      <c r="B18" s="37">
        <v>88.73</v>
      </c>
      <c r="C18" s="38">
        <v>67.95</v>
      </c>
      <c r="D18" s="37">
        <v>4.1100000000000003</v>
      </c>
      <c r="E18" s="37">
        <v>20.78</v>
      </c>
      <c r="F18" s="34"/>
      <c r="G18" s="34"/>
    </row>
    <row r="19" spans="1:7">
      <c r="A19" s="37">
        <v>401</v>
      </c>
      <c r="B19" s="37">
        <v>89.47</v>
      </c>
      <c r="C19" s="38">
        <v>68.52</v>
      </c>
      <c r="D19" s="37">
        <v>4.32</v>
      </c>
      <c r="E19" s="37">
        <v>20.95</v>
      </c>
      <c r="F19" s="34"/>
      <c r="G19" s="34"/>
    </row>
    <row r="20" spans="1:7">
      <c r="A20" s="37">
        <v>402</v>
      </c>
      <c r="B20" s="37">
        <v>83.53</v>
      </c>
      <c r="C20" s="38">
        <v>63.97</v>
      </c>
      <c r="D20" s="38">
        <v>4.1100000000000003</v>
      </c>
      <c r="E20" s="37">
        <v>19.559999999999999</v>
      </c>
      <c r="F20" s="34"/>
      <c r="G20" s="34"/>
    </row>
    <row r="21" spans="1:7">
      <c r="A21" s="37">
        <v>403</v>
      </c>
      <c r="B21" s="37">
        <v>83.53</v>
      </c>
      <c r="C21" s="38">
        <v>63.97</v>
      </c>
      <c r="D21" s="38">
        <v>4.1100000000000003</v>
      </c>
      <c r="E21" s="37">
        <v>19.559999999999999</v>
      </c>
      <c r="F21" s="34"/>
      <c r="G21" s="34"/>
    </row>
    <row r="22" spans="1:7">
      <c r="A22" s="37">
        <v>404</v>
      </c>
      <c r="B22" s="37">
        <v>88.73</v>
      </c>
      <c r="C22" s="38">
        <v>67.95</v>
      </c>
      <c r="D22" s="38">
        <v>4.1100000000000003</v>
      </c>
      <c r="E22" s="37">
        <v>20.78</v>
      </c>
      <c r="F22" s="34"/>
      <c r="G22" s="34"/>
    </row>
    <row r="23" spans="1:7">
      <c r="A23" s="37">
        <v>501</v>
      </c>
      <c r="B23" s="37">
        <v>89.47</v>
      </c>
      <c r="C23" s="38">
        <v>68.52</v>
      </c>
      <c r="D23" s="38">
        <v>4.32</v>
      </c>
      <c r="E23" s="37">
        <v>20.95</v>
      </c>
      <c r="F23" s="34"/>
      <c r="G23" s="34"/>
    </row>
    <row r="24" spans="1:7">
      <c r="A24" s="37">
        <v>502</v>
      </c>
      <c r="B24" s="37">
        <v>83.53</v>
      </c>
      <c r="C24" s="38">
        <v>63.97</v>
      </c>
      <c r="D24" s="38">
        <v>4.1100000000000003</v>
      </c>
      <c r="E24" s="37">
        <v>19.559999999999999</v>
      </c>
      <c r="F24" s="34"/>
      <c r="G24" s="34"/>
    </row>
    <row r="25" spans="1:7">
      <c r="A25" s="37">
        <v>503</v>
      </c>
      <c r="B25" s="37">
        <v>83.53</v>
      </c>
      <c r="C25" s="38">
        <v>63.97</v>
      </c>
      <c r="D25" s="38">
        <v>4.1100000000000003</v>
      </c>
      <c r="E25" s="37">
        <v>19.559999999999999</v>
      </c>
      <c r="F25" s="34"/>
      <c r="G25" s="34"/>
    </row>
    <row r="26" spans="1:7">
      <c r="A26" s="37">
        <v>504</v>
      </c>
      <c r="B26" s="37">
        <v>88.73</v>
      </c>
      <c r="C26" s="38">
        <v>67.95</v>
      </c>
      <c r="D26" s="38">
        <v>4.1100000000000003</v>
      </c>
      <c r="E26" s="37">
        <v>20.78</v>
      </c>
      <c r="F26" s="34"/>
      <c r="G26" s="34"/>
    </row>
    <row r="27" spans="1:7">
      <c r="A27" s="37">
        <v>601</v>
      </c>
      <c r="B27" s="37">
        <v>89.47</v>
      </c>
      <c r="C27" s="38">
        <v>68.52</v>
      </c>
      <c r="D27" s="38">
        <v>4.32</v>
      </c>
      <c r="E27" s="37">
        <v>20.95</v>
      </c>
      <c r="F27" s="34"/>
      <c r="G27" s="34"/>
    </row>
    <row r="28" spans="1:7">
      <c r="A28" s="37">
        <v>602</v>
      </c>
      <c r="B28" s="37">
        <v>83.53</v>
      </c>
      <c r="C28" s="38">
        <v>63.97</v>
      </c>
      <c r="D28" s="38">
        <v>4.1100000000000003</v>
      </c>
      <c r="E28" s="37">
        <v>19.559999999999999</v>
      </c>
      <c r="F28" s="34"/>
      <c r="G28" s="34"/>
    </row>
    <row r="29" spans="1:7">
      <c r="A29" s="37">
        <v>603</v>
      </c>
      <c r="B29" s="37">
        <v>83.53</v>
      </c>
      <c r="C29" s="38">
        <v>63.97</v>
      </c>
      <c r="D29" s="38">
        <v>4.1100000000000003</v>
      </c>
      <c r="E29" s="37">
        <v>19.559999999999999</v>
      </c>
      <c r="F29" s="34"/>
      <c r="G29" s="34"/>
    </row>
    <row r="30" spans="1:7">
      <c r="A30" s="37">
        <v>604</v>
      </c>
      <c r="B30" s="37">
        <v>88.73</v>
      </c>
      <c r="C30" s="38">
        <v>67.95</v>
      </c>
      <c r="D30" s="38">
        <v>4.1100000000000003</v>
      </c>
      <c r="E30" s="37">
        <v>20.78</v>
      </c>
      <c r="F30" s="34"/>
      <c r="G30" s="34"/>
    </row>
    <row r="31" spans="1:7">
      <c r="A31" s="37">
        <v>701</v>
      </c>
      <c r="B31" s="37">
        <v>89.47</v>
      </c>
      <c r="C31" s="38">
        <v>68.52</v>
      </c>
      <c r="D31" s="38">
        <v>4.32</v>
      </c>
      <c r="E31" s="37">
        <v>20.95</v>
      </c>
      <c r="F31" s="34"/>
      <c r="G31" s="34"/>
    </row>
    <row r="32" spans="1:7">
      <c r="A32" s="37">
        <v>702</v>
      </c>
      <c r="B32" s="37">
        <v>83.53</v>
      </c>
      <c r="C32" s="38">
        <v>63.97</v>
      </c>
      <c r="D32" s="38">
        <v>4.1100000000000003</v>
      </c>
      <c r="E32" s="37">
        <v>19.559999999999999</v>
      </c>
      <c r="F32" s="34"/>
      <c r="G32" s="34"/>
    </row>
    <row r="33" spans="1:7">
      <c r="A33" s="37">
        <v>703</v>
      </c>
      <c r="B33" s="37">
        <v>83.53</v>
      </c>
      <c r="C33" s="38">
        <v>63.97</v>
      </c>
      <c r="D33" s="38">
        <v>4.1100000000000003</v>
      </c>
      <c r="E33" s="37">
        <v>19.559999999999999</v>
      </c>
      <c r="F33" s="34"/>
      <c r="G33" s="34"/>
    </row>
    <row r="34" spans="1:7">
      <c r="A34" s="37">
        <v>704</v>
      </c>
      <c r="B34" s="37">
        <v>88.73</v>
      </c>
      <c r="C34" s="38">
        <v>67.95</v>
      </c>
      <c r="D34" s="38">
        <v>4.1100000000000003</v>
      </c>
      <c r="E34" s="37">
        <v>20.78</v>
      </c>
      <c r="F34" s="34"/>
      <c r="G34" s="34"/>
    </row>
    <row r="35" spans="1:7">
      <c r="A35" s="37">
        <v>801</v>
      </c>
      <c r="B35" s="37">
        <v>89.47</v>
      </c>
      <c r="C35" s="38">
        <v>68.52</v>
      </c>
      <c r="D35" s="38">
        <v>4.32</v>
      </c>
      <c r="E35" s="37">
        <v>20.95</v>
      </c>
      <c r="F35" s="34"/>
      <c r="G35" s="34"/>
    </row>
    <row r="36" spans="1:7">
      <c r="A36" s="34" t="s">
        <v>58</v>
      </c>
      <c r="B36" s="34">
        <v>2504.83</v>
      </c>
      <c r="C36" s="34">
        <v>1918.27</v>
      </c>
      <c r="D36" s="34">
        <v>120.67</v>
      </c>
      <c r="E36" s="34">
        <v>586.55999999999995</v>
      </c>
      <c r="F36" s="34"/>
      <c r="G36" s="34"/>
    </row>
    <row r="37" spans="1:7">
      <c r="A37" s="39" t="s">
        <v>60</v>
      </c>
      <c r="B37" s="34">
        <v>12077.04</v>
      </c>
      <c r="C37" s="36">
        <v>9248.9599999999991</v>
      </c>
      <c r="D37" s="36">
        <v>582.66</v>
      </c>
      <c r="E37" s="34">
        <v>2828.08</v>
      </c>
      <c r="F37" s="34"/>
      <c r="G37" s="34"/>
    </row>
    <row r="38" spans="1:7" ht="20.25">
      <c r="A38" s="111" t="s">
        <v>46</v>
      </c>
      <c r="B38" s="111"/>
      <c r="C38" s="111"/>
      <c r="D38" s="111"/>
      <c r="E38" s="111"/>
      <c r="F38" s="111"/>
      <c r="G38" s="111"/>
    </row>
    <row r="39" spans="1:7">
      <c r="A39" s="113" t="s">
        <v>208</v>
      </c>
      <c r="B39" s="113"/>
      <c r="C39" s="113"/>
      <c r="D39" s="113"/>
      <c r="E39" s="113"/>
      <c r="F39" s="113"/>
      <c r="G39" s="113"/>
    </row>
    <row r="40" spans="1:7">
      <c r="A40" s="109" t="s">
        <v>48</v>
      </c>
      <c r="B40" s="109" t="s">
        <v>49</v>
      </c>
      <c r="C40" s="109" t="s">
        <v>50</v>
      </c>
      <c r="D40" s="109"/>
      <c r="E40" s="109"/>
      <c r="F40" s="34"/>
      <c r="G40" s="34" t="s">
        <v>51</v>
      </c>
    </row>
    <row r="41" spans="1:7" ht="16.5" customHeight="1">
      <c r="A41" s="109"/>
      <c r="B41" s="109"/>
      <c r="C41" s="108" t="s">
        <v>52</v>
      </c>
      <c r="D41" s="108" t="s">
        <v>53</v>
      </c>
      <c r="E41" s="107" t="s">
        <v>54</v>
      </c>
      <c r="F41" s="35"/>
      <c r="G41" s="34">
        <v>0.30578100000000003</v>
      </c>
    </row>
    <row r="42" spans="1:7">
      <c r="A42" s="109"/>
      <c r="B42" s="109"/>
      <c r="C42" s="108"/>
      <c r="D42" s="108"/>
      <c r="E42" s="107"/>
      <c r="F42" s="35"/>
      <c r="G42" s="34" t="s">
        <v>55</v>
      </c>
    </row>
    <row r="43" spans="1:7">
      <c r="A43" s="37">
        <v>802</v>
      </c>
      <c r="B43" s="37">
        <v>83.53</v>
      </c>
      <c r="C43" s="38">
        <v>63.97</v>
      </c>
      <c r="D43" s="38">
        <v>4.1100000000000003</v>
      </c>
      <c r="E43" s="37">
        <v>19.559999999999999</v>
      </c>
      <c r="F43" s="34"/>
      <c r="G43" s="34"/>
    </row>
    <row r="44" spans="1:7">
      <c r="A44" s="37">
        <v>803</v>
      </c>
      <c r="B44" s="37">
        <v>83.53</v>
      </c>
      <c r="C44" s="38">
        <v>63.97</v>
      </c>
      <c r="D44" s="38">
        <v>4.1100000000000003</v>
      </c>
      <c r="E44" s="37">
        <v>19.559999999999999</v>
      </c>
      <c r="F44" s="34"/>
      <c r="G44" s="34"/>
    </row>
    <row r="45" spans="1:7">
      <c r="A45" s="37">
        <v>804</v>
      </c>
      <c r="B45" s="37">
        <v>88.73</v>
      </c>
      <c r="C45" s="38">
        <v>67.95</v>
      </c>
      <c r="D45" s="38">
        <v>4.1100000000000003</v>
      </c>
      <c r="E45" s="37">
        <v>20.78</v>
      </c>
      <c r="F45" s="34"/>
      <c r="G45" s="34"/>
    </row>
    <row r="46" spans="1:7">
      <c r="A46" s="37">
        <v>901</v>
      </c>
      <c r="B46" s="37">
        <v>89.47</v>
      </c>
      <c r="C46" s="38">
        <v>68.52</v>
      </c>
      <c r="D46" s="38">
        <v>4.32</v>
      </c>
      <c r="E46" s="37">
        <v>20.95</v>
      </c>
      <c r="F46" s="34"/>
      <c r="G46" s="34"/>
    </row>
    <row r="47" spans="1:7">
      <c r="A47" s="37">
        <v>902</v>
      </c>
      <c r="B47" s="37">
        <v>83.53</v>
      </c>
      <c r="C47" s="38">
        <v>63.97</v>
      </c>
      <c r="D47" s="38">
        <v>4.1100000000000003</v>
      </c>
      <c r="E47" s="37">
        <v>19.559999999999999</v>
      </c>
      <c r="F47" s="34"/>
      <c r="G47" s="34"/>
    </row>
    <row r="48" spans="1:7">
      <c r="A48" s="37">
        <v>903</v>
      </c>
      <c r="B48" s="37">
        <v>83.53</v>
      </c>
      <c r="C48" s="38">
        <v>63.97</v>
      </c>
      <c r="D48" s="38">
        <v>4.1100000000000003</v>
      </c>
      <c r="E48" s="37">
        <v>19.559999999999999</v>
      </c>
      <c r="F48" s="34"/>
      <c r="G48" s="34"/>
    </row>
    <row r="49" spans="1:7">
      <c r="A49" s="37">
        <v>904</v>
      </c>
      <c r="B49" s="37">
        <v>88.73</v>
      </c>
      <c r="C49" s="38">
        <v>67.95</v>
      </c>
      <c r="D49" s="37">
        <v>4.1100000000000003</v>
      </c>
      <c r="E49" s="37">
        <v>20.78</v>
      </c>
      <c r="F49" s="34"/>
      <c r="G49" s="34"/>
    </row>
    <row r="50" spans="1:7">
      <c r="A50" s="37">
        <v>1001</v>
      </c>
      <c r="B50" s="37">
        <v>89.47</v>
      </c>
      <c r="C50" s="38">
        <v>68.52</v>
      </c>
      <c r="D50" s="38">
        <v>4.32</v>
      </c>
      <c r="E50" s="37">
        <v>20.95</v>
      </c>
      <c r="F50" s="34"/>
      <c r="G50" s="34"/>
    </row>
    <row r="51" spans="1:7">
      <c r="A51" s="37">
        <v>1002</v>
      </c>
      <c r="B51" s="37">
        <v>83.53</v>
      </c>
      <c r="C51" s="38">
        <v>63.97</v>
      </c>
      <c r="D51" s="38">
        <v>4.1100000000000003</v>
      </c>
      <c r="E51" s="37">
        <v>19.559999999999999</v>
      </c>
      <c r="F51" s="34"/>
      <c r="G51" s="34"/>
    </row>
    <row r="52" spans="1:7">
      <c r="A52" s="37">
        <v>1003</v>
      </c>
      <c r="B52" s="37">
        <v>83.53</v>
      </c>
      <c r="C52" s="38">
        <v>63.97</v>
      </c>
      <c r="D52" s="38">
        <v>4.1100000000000003</v>
      </c>
      <c r="E52" s="37">
        <v>19.559999999999999</v>
      </c>
      <c r="F52" s="34"/>
      <c r="G52" s="34"/>
    </row>
    <row r="53" spans="1:7">
      <c r="A53" s="37">
        <v>1004</v>
      </c>
      <c r="B53" s="37">
        <v>88.73</v>
      </c>
      <c r="C53" s="38">
        <v>67.95</v>
      </c>
      <c r="D53" s="38">
        <v>4.1100000000000003</v>
      </c>
      <c r="E53" s="37">
        <v>20.78</v>
      </c>
      <c r="F53" s="34"/>
      <c r="G53" s="34"/>
    </row>
    <row r="54" spans="1:7">
      <c r="A54" s="37">
        <v>1101</v>
      </c>
      <c r="B54" s="37">
        <v>89.47</v>
      </c>
      <c r="C54" s="38">
        <v>68.52</v>
      </c>
      <c r="D54" s="38">
        <v>4.32</v>
      </c>
      <c r="E54" s="37">
        <v>20.95</v>
      </c>
      <c r="F54" s="34"/>
      <c r="G54" s="34"/>
    </row>
    <row r="55" spans="1:7">
      <c r="A55" s="37">
        <v>1102</v>
      </c>
      <c r="B55" s="37">
        <v>83.53</v>
      </c>
      <c r="C55" s="38">
        <v>63.97</v>
      </c>
      <c r="D55" s="37">
        <v>4.1100000000000003</v>
      </c>
      <c r="E55" s="37">
        <v>19.559999999999999</v>
      </c>
      <c r="F55" s="34"/>
      <c r="G55" s="34"/>
    </row>
    <row r="56" spans="1:7">
      <c r="A56" s="37">
        <v>1103</v>
      </c>
      <c r="B56" s="37">
        <v>83.53</v>
      </c>
      <c r="C56" s="38">
        <v>63.97</v>
      </c>
      <c r="D56" s="37">
        <v>4.1100000000000003</v>
      </c>
      <c r="E56" s="37">
        <v>19.559999999999999</v>
      </c>
      <c r="F56" s="34"/>
      <c r="G56" s="34"/>
    </row>
    <row r="57" spans="1:7">
      <c r="A57" s="37">
        <v>1104</v>
      </c>
      <c r="B57" s="37">
        <v>88.73</v>
      </c>
      <c r="C57" s="38">
        <v>67.95</v>
      </c>
      <c r="D57" s="38">
        <v>4.1100000000000003</v>
      </c>
      <c r="E57" s="37">
        <v>20.78</v>
      </c>
      <c r="F57" s="34"/>
      <c r="G57" s="34"/>
    </row>
    <row r="58" spans="1:7">
      <c r="A58" s="37">
        <v>1201</v>
      </c>
      <c r="B58" s="37">
        <v>89.47</v>
      </c>
      <c r="C58" s="38">
        <v>68.52</v>
      </c>
      <c r="D58" s="38">
        <v>4.32</v>
      </c>
      <c r="E58" s="37">
        <v>20.95</v>
      </c>
      <c r="F58" s="34"/>
      <c r="G58" s="34"/>
    </row>
    <row r="59" spans="1:7">
      <c r="A59" s="37">
        <v>1202</v>
      </c>
      <c r="B59" s="37">
        <v>83.53</v>
      </c>
      <c r="C59" s="38">
        <v>63.97</v>
      </c>
      <c r="D59" s="38">
        <v>4.1100000000000003</v>
      </c>
      <c r="E59" s="37">
        <v>19.559999999999999</v>
      </c>
      <c r="F59" s="34"/>
      <c r="G59" s="34"/>
    </row>
    <row r="60" spans="1:7">
      <c r="A60" s="37">
        <v>1203</v>
      </c>
      <c r="B60" s="37">
        <v>83.53</v>
      </c>
      <c r="C60" s="38">
        <v>63.97</v>
      </c>
      <c r="D60" s="38">
        <v>4.1100000000000003</v>
      </c>
      <c r="E60" s="37">
        <v>19.559999999999999</v>
      </c>
      <c r="F60" s="34"/>
      <c r="G60" s="34"/>
    </row>
    <row r="61" spans="1:7">
      <c r="A61" s="37">
        <v>1204</v>
      </c>
      <c r="B61" s="37">
        <v>88.73</v>
      </c>
      <c r="C61" s="38">
        <v>67.95</v>
      </c>
      <c r="D61" s="38">
        <v>4.1100000000000003</v>
      </c>
      <c r="E61" s="37">
        <v>20.78</v>
      </c>
      <c r="F61" s="34"/>
      <c r="G61" s="34"/>
    </row>
    <row r="62" spans="1:7">
      <c r="A62" s="34" t="s">
        <v>42</v>
      </c>
      <c r="B62" s="34"/>
      <c r="C62" s="36"/>
      <c r="D62" s="36"/>
      <c r="E62" s="34"/>
      <c r="F62" s="34"/>
      <c r="G62" s="34"/>
    </row>
    <row r="63" spans="1:7">
      <c r="A63" s="37">
        <v>101</v>
      </c>
      <c r="B63" s="37">
        <v>88.66</v>
      </c>
      <c r="C63" s="38">
        <v>67.900000000000006</v>
      </c>
      <c r="D63" s="38">
        <v>4.1100000000000003</v>
      </c>
      <c r="E63" s="37">
        <v>20.76</v>
      </c>
      <c r="F63" s="34"/>
      <c r="G63" s="34"/>
    </row>
    <row r="64" spans="1:7">
      <c r="A64" s="37">
        <v>102</v>
      </c>
      <c r="B64" s="37">
        <v>83.53</v>
      </c>
      <c r="C64" s="38">
        <v>63.97</v>
      </c>
      <c r="D64" s="38">
        <v>4.1100000000000003</v>
      </c>
      <c r="E64" s="37">
        <v>19.559999999999999</v>
      </c>
      <c r="F64" s="34"/>
      <c r="G64" s="34"/>
    </row>
    <row r="65" spans="1:7">
      <c r="A65" s="37">
        <v>103</v>
      </c>
      <c r="B65" s="37">
        <v>83.53</v>
      </c>
      <c r="C65" s="38">
        <v>63.97</v>
      </c>
      <c r="D65" s="38">
        <v>4.1100000000000003</v>
      </c>
      <c r="E65" s="37">
        <v>19.559999999999999</v>
      </c>
      <c r="F65" s="34"/>
      <c r="G65" s="34"/>
    </row>
    <row r="66" spans="1:7">
      <c r="A66" s="37">
        <v>104</v>
      </c>
      <c r="B66" s="37">
        <v>88.81</v>
      </c>
      <c r="C66" s="38">
        <v>68.010000000000005</v>
      </c>
      <c r="D66" s="38">
        <v>4.22</v>
      </c>
      <c r="E66" s="37">
        <v>20.8</v>
      </c>
      <c r="F66" s="34"/>
      <c r="G66" s="34"/>
    </row>
    <row r="67" spans="1:7">
      <c r="A67" s="37">
        <v>201</v>
      </c>
      <c r="B67" s="37">
        <v>88.66</v>
      </c>
      <c r="C67" s="38">
        <v>67.900000000000006</v>
      </c>
      <c r="D67" s="38">
        <v>4.1100000000000003</v>
      </c>
      <c r="E67" s="37">
        <v>20.76</v>
      </c>
      <c r="F67" s="34"/>
      <c r="G67" s="34"/>
    </row>
    <row r="68" spans="1:7">
      <c r="A68" s="37">
        <v>202</v>
      </c>
      <c r="B68" s="37">
        <v>83.53</v>
      </c>
      <c r="C68" s="38">
        <v>63.97</v>
      </c>
      <c r="D68" s="38">
        <v>4.1100000000000003</v>
      </c>
      <c r="E68" s="37">
        <v>19.559999999999999</v>
      </c>
      <c r="F68" s="34"/>
      <c r="G68" s="34"/>
    </row>
    <row r="69" spans="1:7">
      <c r="A69" s="37">
        <v>203</v>
      </c>
      <c r="B69" s="37">
        <v>83.53</v>
      </c>
      <c r="C69" s="38">
        <v>63.97</v>
      </c>
      <c r="D69" s="38">
        <v>4.1100000000000003</v>
      </c>
      <c r="E69" s="37">
        <v>19.559999999999999</v>
      </c>
      <c r="F69" s="34"/>
      <c r="G69" s="34"/>
    </row>
    <row r="70" spans="1:7">
      <c r="A70" s="37">
        <v>204</v>
      </c>
      <c r="B70" s="37">
        <v>88.81</v>
      </c>
      <c r="C70" s="38">
        <v>68.010000000000005</v>
      </c>
      <c r="D70" s="38">
        <v>4.22</v>
      </c>
      <c r="E70" s="37">
        <v>20.8</v>
      </c>
      <c r="F70" s="34"/>
      <c r="G70" s="34"/>
    </row>
    <row r="71" spans="1:7">
      <c r="A71" s="37">
        <v>301</v>
      </c>
      <c r="B71" s="37">
        <v>88.73</v>
      </c>
      <c r="C71" s="38">
        <v>67.95</v>
      </c>
      <c r="D71" s="38">
        <v>4.1100000000000003</v>
      </c>
      <c r="E71" s="37">
        <v>20.78</v>
      </c>
      <c r="F71" s="34"/>
      <c r="G71" s="34"/>
    </row>
    <row r="72" spans="1:7">
      <c r="A72" s="37">
        <v>302</v>
      </c>
      <c r="B72" s="37">
        <v>83.53</v>
      </c>
      <c r="C72" s="38">
        <v>63.97</v>
      </c>
      <c r="D72" s="38">
        <v>4.1100000000000003</v>
      </c>
      <c r="E72" s="37">
        <v>19.559999999999999</v>
      </c>
      <c r="F72" s="34"/>
      <c r="G72" s="34"/>
    </row>
    <row r="73" spans="1:7">
      <c r="A73" s="34" t="s">
        <v>58</v>
      </c>
      <c r="B73" s="34">
        <v>2498.15</v>
      </c>
      <c r="C73" s="34">
        <v>1913.15</v>
      </c>
      <c r="D73" s="34">
        <v>120.25</v>
      </c>
      <c r="E73" s="34">
        <v>585</v>
      </c>
      <c r="F73" s="34"/>
      <c r="G73" s="34"/>
    </row>
    <row r="74" spans="1:7">
      <c r="A74" s="39" t="s">
        <v>60</v>
      </c>
      <c r="B74" s="34"/>
      <c r="C74" s="36"/>
      <c r="D74" s="36"/>
      <c r="E74" s="34"/>
      <c r="F74" s="34"/>
      <c r="G74" s="34"/>
    </row>
    <row r="75" spans="1:7" ht="20.25">
      <c r="A75" s="111" t="s">
        <v>46</v>
      </c>
      <c r="B75" s="111"/>
      <c r="C75" s="111"/>
      <c r="D75" s="111"/>
      <c r="E75" s="111"/>
      <c r="F75" s="111"/>
      <c r="G75" s="111"/>
    </row>
    <row r="76" spans="1:7">
      <c r="A76" s="113" t="s">
        <v>208</v>
      </c>
      <c r="B76" s="113"/>
      <c r="C76" s="113"/>
      <c r="D76" s="113"/>
      <c r="E76" s="113"/>
      <c r="F76" s="113"/>
      <c r="G76" s="113"/>
    </row>
    <row r="77" spans="1:7">
      <c r="A77" s="109" t="s">
        <v>48</v>
      </c>
      <c r="B77" s="109" t="s">
        <v>49</v>
      </c>
      <c r="C77" s="109" t="s">
        <v>50</v>
      </c>
      <c r="D77" s="109"/>
      <c r="E77" s="109"/>
      <c r="F77" s="34"/>
      <c r="G77" s="34" t="s">
        <v>51</v>
      </c>
    </row>
    <row r="78" spans="1:7" ht="16.5" customHeight="1">
      <c r="A78" s="109"/>
      <c r="B78" s="109"/>
      <c r="C78" s="108" t="s">
        <v>52</v>
      </c>
      <c r="D78" s="108" t="s">
        <v>53</v>
      </c>
      <c r="E78" s="107" t="s">
        <v>54</v>
      </c>
      <c r="F78" s="35"/>
      <c r="G78" s="34">
        <v>0.30578100000000003</v>
      </c>
    </row>
    <row r="79" spans="1:7">
      <c r="A79" s="109"/>
      <c r="B79" s="109"/>
      <c r="C79" s="108"/>
      <c r="D79" s="108"/>
      <c r="E79" s="107"/>
      <c r="F79" s="35"/>
      <c r="G79" s="34" t="s">
        <v>55</v>
      </c>
    </row>
    <row r="80" spans="1:7">
      <c r="A80" s="37">
        <v>303</v>
      </c>
      <c r="B80" s="37">
        <v>83.53</v>
      </c>
      <c r="C80" s="38">
        <v>63.97</v>
      </c>
      <c r="D80" s="38">
        <v>4.1100000000000003</v>
      </c>
      <c r="E80" s="37">
        <v>19.559999999999999</v>
      </c>
      <c r="F80" s="34"/>
      <c r="G80" s="34"/>
    </row>
    <row r="81" spans="1:7">
      <c r="A81" s="37">
        <v>304</v>
      </c>
      <c r="B81" s="37">
        <v>88.87</v>
      </c>
      <c r="C81" s="38">
        <v>68.06</v>
      </c>
      <c r="D81" s="38">
        <v>4.22</v>
      </c>
      <c r="E81" s="37">
        <v>20.81</v>
      </c>
      <c r="F81" s="34"/>
      <c r="G81" s="34"/>
    </row>
    <row r="82" spans="1:7">
      <c r="A82" s="37">
        <v>401</v>
      </c>
      <c r="B82" s="37">
        <v>88.73</v>
      </c>
      <c r="C82" s="38">
        <v>67.95</v>
      </c>
      <c r="D82" s="38">
        <v>4.1100000000000003</v>
      </c>
      <c r="E82" s="37">
        <v>20.78</v>
      </c>
      <c r="F82" s="34"/>
      <c r="G82" s="34"/>
    </row>
    <row r="83" spans="1:7">
      <c r="A83" s="37">
        <v>402</v>
      </c>
      <c r="B83" s="37">
        <v>83.53</v>
      </c>
      <c r="C83" s="38">
        <v>63.97</v>
      </c>
      <c r="D83" s="38">
        <v>4.1100000000000003</v>
      </c>
      <c r="E83" s="37">
        <v>19.559999999999999</v>
      </c>
      <c r="F83" s="34"/>
      <c r="G83" s="34"/>
    </row>
    <row r="84" spans="1:7">
      <c r="A84" s="37">
        <v>403</v>
      </c>
      <c r="B84" s="37">
        <v>83.53</v>
      </c>
      <c r="C84" s="38">
        <v>63.97</v>
      </c>
      <c r="D84" s="38">
        <v>4.1100000000000003</v>
      </c>
      <c r="E84" s="37">
        <v>19.559999999999999</v>
      </c>
      <c r="F84" s="34"/>
      <c r="G84" s="34"/>
    </row>
    <row r="85" spans="1:7">
      <c r="A85" s="37">
        <v>404</v>
      </c>
      <c r="B85" s="37">
        <v>88.87</v>
      </c>
      <c r="C85" s="38">
        <v>68.06</v>
      </c>
      <c r="D85" s="38">
        <v>4.22</v>
      </c>
      <c r="E85" s="37">
        <v>20.81</v>
      </c>
      <c r="F85" s="34"/>
      <c r="G85" s="34"/>
    </row>
    <row r="86" spans="1:7">
      <c r="A86" s="37">
        <v>501</v>
      </c>
      <c r="B86" s="37">
        <v>88.73</v>
      </c>
      <c r="C86" s="38">
        <v>67.95</v>
      </c>
      <c r="D86" s="37">
        <v>4.1100000000000003</v>
      </c>
      <c r="E86" s="37">
        <v>20.78</v>
      </c>
      <c r="F86" s="34"/>
      <c r="G86" s="34"/>
    </row>
    <row r="87" spans="1:7">
      <c r="A87" s="37">
        <v>502</v>
      </c>
      <c r="B87" s="37">
        <v>83.53</v>
      </c>
      <c r="C87" s="38">
        <v>63.97</v>
      </c>
      <c r="D87" s="38">
        <v>4.1100000000000003</v>
      </c>
      <c r="E87" s="37">
        <v>19.559999999999999</v>
      </c>
      <c r="F87" s="34"/>
      <c r="G87" s="34"/>
    </row>
    <row r="88" spans="1:7">
      <c r="A88" s="37">
        <v>503</v>
      </c>
      <c r="B88" s="37">
        <v>83.53</v>
      </c>
      <c r="C88" s="38">
        <v>63.97</v>
      </c>
      <c r="D88" s="38">
        <v>4.1100000000000003</v>
      </c>
      <c r="E88" s="37">
        <v>19.559999999999999</v>
      </c>
      <c r="F88" s="34"/>
      <c r="G88" s="34"/>
    </row>
    <row r="89" spans="1:7">
      <c r="A89" s="37">
        <v>504</v>
      </c>
      <c r="B89" s="37">
        <v>88.87</v>
      </c>
      <c r="C89" s="38">
        <v>68.06</v>
      </c>
      <c r="D89" s="38">
        <v>4.22</v>
      </c>
      <c r="E89" s="37">
        <v>20.81</v>
      </c>
      <c r="F89" s="34"/>
      <c r="G89" s="34"/>
    </row>
    <row r="90" spans="1:7">
      <c r="A90" s="37">
        <v>601</v>
      </c>
      <c r="B90" s="37">
        <v>88.73</v>
      </c>
      <c r="C90" s="38">
        <v>67.95</v>
      </c>
      <c r="D90" s="38">
        <v>4.1100000000000003</v>
      </c>
      <c r="E90" s="37">
        <v>20.78</v>
      </c>
      <c r="F90" s="34"/>
      <c r="G90" s="34"/>
    </row>
    <row r="91" spans="1:7">
      <c r="A91" s="37">
        <v>602</v>
      </c>
      <c r="B91" s="37">
        <v>83.53</v>
      </c>
      <c r="C91" s="38">
        <v>63.97</v>
      </c>
      <c r="D91" s="38">
        <v>4.1100000000000003</v>
      </c>
      <c r="E91" s="37">
        <v>19.559999999999999</v>
      </c>
      <c r="F91" s="34"/>
      <c r="G91" s="34"/>
    </row>
    <row r="92" spans="1:7">
      <c r="A92" s="37">
        <v>603</v>
      </c>
      <c r="B92" s="37">
        <v>83.53</v>
      </c>
      <c r="C92" s="38">
        <v>63.97</v>
      </c>
      <c r="D92" s="37">
        <v>4.1100000000000003</v>
      </c>
      <c r="E92" s="37">
        <v>19.559999999999999</v>
      </c>
      <c r="F92" s="34"/>
      <c r="G92" s="34"/>
    </row>
    <row r="93" spans="1:7">
      <c r="A93" s="37">
        <v>604</v>
      </c>
      <c r="B93" s="37">
        <v>88.87</v>
      </c>
      <c r="C93" s="38">
        <v>68.06</v>
      </c>
      <c r="D93" s="37">
        <v>4.22</v>
      </c>
      <c r="E93" s="37">
        <v>20.81</v>
      </c>
      <c r="F93" s="34"/>
      <c r="G93" s="34"/>
    </row>
    <row r="94" spans="1:7">
      <c r="A94" s="37">
        <v>701</v>
      </c>
      <c r="B94" s="37">
        <v>88.73</v>
      </c>
      <c r="C94" s="38">
        <v>67.95</v>
      </c>
      <c r="D94" s="38">
        <v>4.1100000000000003</v>
      </c>
      <c r="E94" s="37">
        <v>20.78</v>
      </c>
      <c r="F94" s="34"/>
      <c r="G94" s="34"/>
    </row>
    <row r="95" spans="1:7">
      <c r="A95" s="37">
        <v>702</v>
      </c>
      <c r="B95" s="37">
        <v>83.53</v>
      </c>
      <c r="C95" s="38">
        <v>63.97</v>
      </c>
      <c r="D95" s="38">
        <v>4.1100000000000003</v>
      </c>
      <c r="E95" s="37">
        <v>19.559999999999999</v>
      </c>
      <c r="F95" s="34"/>
      <c r="G95" s="34"/>
    </row>
    <row r="96" spans="1:7">
      <c r="A96" s="37">
        <v>703</v>
      </c>
      <c r="B96" s="37">
        <v>83.53</v>
      </c>
      <c r="C96" s="38">
        <v>63.97</v>
      </c>
      <c r="D96" s="38">
        <v>4.1100000000000003</v>
      </c>
      <c r="E96" s="37">
        <v>19.559999999999999</v>
      </c>
      <c r="F96" s="34"/>
      <c r="G96" s="34"/>
    </row>
    <row r="97" spans="1:7">
      <c r="A97" s="37">
        <v>704</v>
      </c>
      <c r="B97" s="37">
        <v>88.87</v>
      </c>
      <c r="C97" s="38">
        <v>68.06</v>
      </c>
      <c r="D97" s="38">
        <v>4.22</v>
      </c>
      <c r="E97" s="37">
        <v>20.81</v>
      </c>
      <c r="F97" s="34"/>
      <c r="G97" s="34"/>
    </row>
    <row r="98" spans="1:7">
      <c r="A98" s="37">
        <v>801</v>
      </c>
      <c r="B98" s="37">
        <v>88.73</v>
      </c>
      <c r="C98" s="38">
        <v>67.95</v>
      </c>
      <c r="D98" s="38">
        <v>4.1100000000000003</v>
      </c>
      <c r="E98" s="37">
        <v>20.78</v>
      </c>
      <c r="F98" s="34"/>
      <c r="G98" s="34"/>
    </row>
    <row r="99" spans="1:7">
      <c r="A99" s="37">
        <v>802</v>
      </c>
      <c r="B99" s="37">
        <v>83.53</v>
      </c>
      <c r="C99" s="38">
        <v>63.97</v>
      </c>
      <c r="D99" s="38">
        <v>4.1100000000000003</v>
      </c>
      <c r="E99" s="37">
        <v>19.559999999999999</v>
      </c>
      <c r="F99" s="34"/>
      <c r="G99" s="34"/>
    </row>
    <row r="100" spans="1:7">
      <c r="A100" s="37">
        <v>803</v>
      </c>
      <c r="B100" s="37">
        <v>83.53</v>
      </c>
      <c r="C100" s="38">
        <v>63.97</v>
      </c>
      <c r="D100" s="38">
        <v>4.1100000000000003</v>
      </c>
      <c r="E100" s="37">
        <v>19.559999999999999</v>
      </c>
      <c r="F100" s="34"/>
      <c r="G100" s="34"/>
    </row>
    <row r="101" spans="1:7">
      <c r="A101" s="37">
        <v>804</v>
      </c>
      <c r="B101" s="37">
        <v>88.87</v>
      </c>
      <c r="C101" s="38">
        <v>68.06</v>
      </c>
      <c r="D101" s="38">
        <v>4.22</v>
      </c>
      <c r="E101" s="37">
        <v>20.81</v>
      </c>
      <c r="F101" s="34"/>
      <c r="G101" s="34"/>
    </row>
    <row r="102" spans="1:7">
      <c r="A102" s="37">
        <v>901</v>
      </c>
      <c r="B102" s="37">
        <v>88.73</v>
      </c>
      <c r="C102" s="38">
        <v>67.95</v>
      </c>
      <c r="D102" s="38">
        <v>4.1100000000000003</v>
      </c>
      <c r="E102" s="37">
        <v>20.78</v>
      </c>
      <c r="F102" s="34"/>
      <c r="G102" s="34"/>
    </row>
    <row r="103" spans="1:7">
      <c r="A103" s="37">
        <v>902</v>
      </c>
      <c r="B103" s="37">
        <v>83.53</v>
      </c>
      <c r="C103" s="38">
        <v>63.97</v>
      </c>
      <c r="D103" s="38">
        <v>4.1100000000000003</v>
      </c>
      <c r="E103" s="37">
        <v>19.559999999999999</v>
      </c>
      <c r="F103" s="34"/>
      <c r="G103" s="34"/>
    </row>
    <row r="104" spans="1:7">
      <c r="A104" s="37">
        <v>903</v>
      </c>
      <c r="B104" s="37">
        <v>83.53</v>
      </c>
      <c r="C104" s="38">
        <v>63.97</v>
      </c>
      <c r="D104" s="38">
        <v>4.1100000000000003</v>
      </c>
      <c r="E104" s="37">
        <v>19.559999999999999</v>
      </c>
      <c r="F104" s="34"/>
      <c r="G104" s="34"/>
    </row>
    <row r="105" spans="1:7">
      <c r="A105" s="37">
        <v>904</v>
      </c>
      <c r="B105" s="37">
        <v>88.87</v>
      </c>
      <c r="C105" s="38">
        <v>68.06</v>
      </c>
      <c r="D105" s="38">
        <v>4.22</v>
      </c>
      <c r="E105" s="37">
        <v>20.81</v>
      </c>
      <c r="F105" s="34"/>
      <c r="G105" s="34"/>
    </row>
    <row r="106" spans="1:7">
      <c r="A106" s="37">
        <v>1001</v>
      </c>
      <c r="B106" s="37">
        <v>88.73</v>
      </c>
      <c r="C106" s="38">
        <v>67.95</v>
      </c>
      <c r="D106" s="38">
        <v>4.1100000000000003</v>
      </c>
      <c r="E106" s="37">
        <v>20.78</v>
      </c>
      <c r="F106" s="34"/>
      <c r="G106" s="34"/>
    </row>
    <row r="107" spans="1:7">
      <c r="A107" s="37">
        <v>1002</v>
      </c>
      <c r="B107" s="37">
        <v>83.53</v>
      </c>
      <c r="C107" s="38">
        <v>63.97</v>
      </c>
      <c r="D107" s="38">
        <v>4.1100000000000003</v>
      </c>
      <c r="E107" s="37">
        <v>19.559999999999999</v>
      </c>
      <c r="F107" s="34"/>
      <c r="G107" s="34"/>
    </row>
    <row r="108" spans="1:7">
      <c r="A108" s="37">
        <v>1003</v>
      </c>
      <c r="B108" s="37">
        <v>83.53</v>
      </c>
      <c r="C108" s="38">
        <v>63.97</v>
      </c>
      <c r="D108" s="38">
        <v>4.1100000000000003</v>
      </c>
      <c r="E108" s="37">
        <v>19.559999999999999</v>
      </c>
      <c r="F108" s="34"/>
      <c r="G108" s="34"/>
    </row>
    <row r="109" spans="1:7">
      <c r="A109" s="37">
        <v>1004</v>
      </c>
      <c r="B109" s="37">
        <v>88.87</v>
      </c>
      <c r="C109" s="38">
        <v>68.06</v>
      </c>
      <c r="D109" s="38">
        <v>4.22</v>
      </c>
      <c r="E109" s="37">
        <v>20.81</v>
      </c>
      <c r="F109" s="34"/>
      <c r="G109" s="34"/>
    </row>
    <row r="110" spans="1:7">
      <c r="A110" s="34" t="s">
        <v>58</v>
      </c>
      <c r="B110" s="34">
        <v>2585.02</v>
      </c>
      <c r="C110" s="34">
        <v>1979.68</v>
      </c>
      <c r="D110" s="34">
        <v>124.18</v>
      </c>
      <c r="E110" s="34">
        <v>605.34</v>
      </c>
      <c r="F110" s="34"/>
      <c r="G110" s="34"/>
    </row>
    <row r="111" spans="1:7">
      <c r="A111" s="39" t="s">
        <v>60</v>
      </c>
      <c r="B111" s="34"/>
      <c r="C111" s="36"/>
      <c r="D111" s="36"/>
      <c r="E111" s="34"/>
      <c r="F111" s="34"/>
      <c r="G111" s="34"/>
    </row>
    <row r="112" spans="1:7" ht="20.25">
      <c r="A112" s="111" t="s">
        <v>46</v>
      </c>
      <c r="B112" s="111"/>
      <c r="C112" s="111"/>
      <c r="D112" s="111"/>
      <c r="E112" s="111"/>
      <c r="F112" s="111"/>
      <c r="G112" s="111"/>
    </row>
    <row r="113" spans="1:7">
      <c r="A113" s="113" t="s">
        <v>208</v>
      </c>
      <c r="B113" s="113"/>
      <c r="C113" s="113"/>
      <c r="D113" s="113"/>
      <c r="E113" s="113"/>
      <c r="F113" s="113"/>
      <c r="G113" s="113"/>
    </row>
    <row r="114" spans="1:7">
      <c r="A114" s="109" t="s">
        <v>48</v>
      </c>
      <c r="B114" s="109" t="s">
        <v>49</v>
      </c>
      <c r="C114" s="109" t="s">
        <v>50</v>
      </c>
      <c r="D114" s="109"/>
      <c r="E114" s="109"/>
      <c r="F114" s="34"/>
      <c r="G114" s="34" t="s">
        <v>51</v>
      </c>
    </row>
    <row r="115" spans="1:7" ht="16.5" customHeight="1">
      <c r="A115" s="109"/>
      <c r="B115" s="109"/>
      <c r="C115" s="108" t="s">
        <v>52</v>
      </c>
      <c r="D115" s="108" t="s">
        <v>53</v>
      </c>
      <c r="E115" s="107" t="s">
        <v>54</v>
      </c>
      <c r="F115" s="35"/>
      <c r="G115" s="34">
        <v>0.30578100000000003</v>
      </c>
    </row>
    <row r="116" spans="1:7">
      <c r="A116" s="109"/>
      <c r="B116" s="109"/>
      <c r="C116" s="108"/>
      <c r="D116" s="108"/>
      <c r="E116" s="107"/>
      <c r="F116" s="35"/>
      <c r="G116" s="34" t="s">
        <v>55</v>
      </c>
    </row>
    <row r="117" spans="1:7">
      <c r="A117" s="37">
        <v>1101</v>
      </c>
      <c r="B117" s="37">
        <v>88.73</v>
      </c>
      <c r="C117" s="38">
        <v>67.95</v>
      </c>
      <c r="D117" s="38">
        <v>4.1100000000000003</v>
      </c>
      <c r="E117" s="37">
        <v>20.78</v>
      </c>
      <c r="F117" s="34"/>
      <c r="G117" s="34"/>
    </row>
    <row r="118" spans="1:7">
      <c r="A118" s="37">
        <v>1102</v>
      </c>
      <c r="B118" s="37">
        <v>83.53</v>
      </c>
      <c r="C118" s="38">
        <v>63.97</v>
      </c>
      <c r="D118" s="38">
        <v>4.1100000000000003</v>
      </c>
      <c r="E118" s="37">
        <v>19.559999999999999</v>
      </c>
      <c r="F118" s="34"/>
      <c r="G118" s="34"/>
    </row>
    <row r="119" spans="1:7">
      <c r="A119" s="37">
        <v>1103</v>
      </c>
      <c r="B119" s="37">
        <v>83.53</v>
      </c>
      <c r="C119" s="38">
        <v>63.97</v>
      </c>
      <c r="D119" s="38">
        <v>4.1100000000000003</v>
      </c>
      <c r="E119" s="37">
        <v>19.559999999999999</v>
      </c>
      <c r="F119" s="34"/>
      <c r="G119" s="34"/>
    </row>
    <row r="120" spans="1:7">
      <c r="A120" s="37">
        <v>1104</v>
      </c>
      <c r="B120" s="37">
        <v>88.87</v>
      </c>
      <c r="C120" s="38">
        <v>68.06</v>
      </c>
      <c r="D120" s="38">
        <v>4.22</v>
      </c>
      <c r="E120" s="37">
        <v>20.81</v>
      </c>
      <c r="F120" s="34"/>
      <c r="G120" s="34"/>
    </row>
    <row r="121" spans="1:7">
      <c r="A121" s="37">
        <v>1201</v>
      </c>
      <c r="B121" s="37">
        <v>88.73</v>
      </c>
      <c r="C121" s="38">
        <v>67.95</v>
      </c>
      <c r="D121" s="38">
        <v>4.1100000000000003</v>
      </c>
      <c r="E121" s="37">
        <v>20.78</v>
      </c>
      <c r="F121" s="34"/>
      <c r="G121" s="34"/>
    </row>
    <row r="122" spans="1:7">
      <c r="A122" s="37">
        <v>1202</v>
      </c>
      <c r="B122" s="37">
        <v>83.53</v>
      </c>
      <c r="C122" s="38">
        <v>63.97</v>
      </c>
      <c r="D122" s="38">
        <v>4.1100000000000003</v>
      </c>
      <c r="E122" s="37">
        <v>19.559999999999999</v>
      </c>
      <c r="F122" s="34"/>
      <c r="G122" s="34"/>
    </row>
    <row r="123" spans="1:7">
      <c r="A123" s="37">
        <v>1203</v>
      </c>
      <c r="B123" s="37">
        <v>83.53</v>
      </c>
      <c r="C123" s="38">
        <v>63.97</v>
      </c>
      <c r="D123" s="37">
        <v>4.1100000000000003</v>
      </c>
      <c r="E123" s="37">
        <v>19.559999999999999</v>
      </c>
      <c r="F123" s="34"/>
      <c r="G123" s="34"/>
    </row>
    <row r="124" spans="1:7">
      <c r="A124" s="37">
        <v>1204</v>
      </c>
      <c r="B124" s="37">
        <v>89.47</v>
      </c>
      <c r="C124" s="38">
        <v>68.52</v>
      </c>
      <c r="D124" s="38">
        <v>4.32</v>
      </c>
      <c r="E124" s="37">
        <v>20.95</v>
      </c>
      <c r="F124" s="34"/>
      <c r="G124" s="34"/>
    </row>
    <row r="125" spans="1:7">
      <c r="A125" s="34" t="s">
        <v>44</v>
      </c>
      <c r="B125" s="34"/>
      <c r="C125" s="36"/>
      <c r="D125" s="36"/>
      <c r="E125" s="34"/>
      <c r="F125" s="34"/>
      <c r="G125" s="34"/>
    </row>
    <row r="126" spans="1:7">
      <c r="A126" s="37">
        <v>101</v>
      </c>
      <c r="B126" s="37">
        <v>88.81</v>
      </c>
      <c r="C126" s="38">
        <v>68.010000000000005</v>
      </c>
      <c r="D126" s="38">
        <v>4.22</v>
      </c>
      <c r="E126" s="37">
        <v>20.8</v>
      </c>
      <c r="F126" s="34"/>
      <c r="G126" s="34"/>
    </row>
    <row r="127" spans="1:7">
      <c r="A127" s="37">
        <v>102</v>
      </c>
      <c r="B127" s="37">
        <v>83.53</v>
      </c>
      <c r="C127" s="38">
        <v>63.97</v>
      </c>
      <c r="D127" s="38">
        <v>4.1100000000000003</v>
      </c>
      <c r="E127" s="37">
        <v>19.559999999999999</v>
      </c>
      <c r="F127" s="34"/>
      <c r="G127" s="34"/>
    </row>
    <row r="128" spans="1:7">
      <c r="A128" s="37">
        <v>103</v>
      </c>
      <c r="B128" s="37">
        <v>83.53</v>
      </c>
      <c r="C128" s="38">
        <v>63.97</v>
      </c>
      <c r="D128" s="38">
        <v>4.1100000000000003</v>
      </c>
      <c r="E128" s="37">
        <v>19.559999999999999</v>
      </c>
      <c r="F128" s="34"/>
      <c r="G128" s="34"/>
    </row>
    <row r="129" spans="1:7">
      <c r="A129" s="37">
        <v>104</v>
      </c>
      <c r="B129" s="37">
        <v>89.39</v>
      </c>
      <c r="C129" s="38">
        <v>68.459999999999994</v>
      </c>
      <c r="D129" s="37">
        <v>4.32</v>
      </c>
      <c r="E129" s="37">
        <v>20.93</v>
      </c>
      <c r="F129" s="34"/>
      <c r="G129" s="34"/>
    </row>
    <row r="130" spans="1:7">
      <c r="A130" s="37">
        <v>201</v>
      </c>
      <c r="B130" s="37">
        <v>88.81</v>
      </c>
      <c r="C130" s="38">
        <v>68.010000000000005</v>
      </c>
      <c r="D130" s="37">
        <v>4.22</v>
      </c>
      <c r="E130" s="37">
        <v>20.8</v>
      </c>
      <c r="F130" s="34"/>
      <c r="G130" s="34"/>
    </row>
    <row r="131" spans="1:7">
      <c r="A131" s="37">
        <v>202</v>
      </c>
      <c r="B131" s="37">
        <v>83.53</v>
      </c>
      <c r="C131" s="38">
        <v>63.97</v>
      </c>
      <c r="D131" s="38">
        <v>4.1100000000000003</v>
      </c>
      <c r="E131" s="37">
        <v>19.559999999999999</v>
      </c>
      <c r="F131" s="34"/>
      <c r="G131" s="34"/>
    </row>
    <row r="132" spans="1:7">
      <c r="A132" s="37">
        <v>203</v>
      </c>
      <c r="B132" s="37">
        <v>83.53</v>
      </c>
      <c r="C132" s="38">
        <v>63.97</v>
      </c>
      <c r="D132" s="38">
        <v>4.1100000000000003</v>
      </c>
      <c r="E132" s="37">
        <v>19.559999999999999</v>
      </c>
      <c r="F132" s="34"/>
      <c r="G132" s="34"/>
    </row>
    <row r="133" spans="1:7">
      <c r="A133" s="37">
        <v>204</v>
      </c>
      <c r="B133" s="37">
        <v>89.39</v>
      </c>
      <c r="C133" s="38">
        <v>68.459999999999994</v>
      </c>
      <c r="D133" s="38">
        <v>4.32</v>
      </c>
      <c r="E133" s="37">
        <v>20.93</v>
      </c>
      <c r="F133" s="34"/>
      <c r="G133" s="34"/>
    </row>
    <row r="134" spans="1:7">
      <c r="A134" s="37">
        <v>301</v>
      </c>
      <c r="B134" s="37">
        <v>88.87</v>
      </c>
      <c r="C134" s="38">
        <v>68.06</v>
      </c>
      <c r="D134" s="38">
        <v>4.22</v>
      </c>
      <c r="E134" s="37">
        <v>20.81</v>
      </c>
      <c r="F134" s="34"/>
      <c r="G134" s="34"/>
    </row>
    <row r="135" spans="1:7">
      <c r="A135" s="37">
        <v>302</v>
      </c>
      <c r="B135" s="37">
        <v>83.53</v>
      </c>
      <c r="C135" s="38">
        <v>63.97</v>
      </c>
      <c r="D135" s="38">
        <v>4.1100000000000003</v>
      </c>
      <c r="E135" s="37">
        <v>19.559999999999999</v>
      </c>
      <c r="F135" s="34"/>
      <c r="G135" s="34"/>
    </row>
    <row r="136" spans="1:7">
      <c r="A136" s="37">
        <v>303</v>
      </c>
      <c r="B136" s="37">
        <v>83.53</v>
      </c>
      <c r="C136" s="38">
        <v>63.97</v>
      </c>
      <c r="D136" s="38">
        <v>4.1100000000000003</v>
      </c>
      <c r="E136" s="37">
        <v>19.559999999999999</v>
      </c>
      <c r="F136" s="34"/>
      <c r="G136" s="34"/>
    </row>
    <row r="137" spans="1:7">
      <c r="A137" s="37">
        <v>304</v>
      </c>
      <c r="B137" s="37">
        <v>89.47</v>
      </c>
      <c r="C137" s="38">
        <v>68.52</v>
      </c>
      <c r="D137" s="38">
        <v>4.32</v>
      </c>
      <c r="E137" s="37">
        <v>20.95</v>
      </c>
      <c r="F137" s="34"/>
      <c r="G137" s="34"/>
    </row>
    <row r="138" spans="1:7">
      <c r="A138" s="37">
        <v>401</v>
      </c>
      <c r="B138" s="37">
        <v>88.87</v>
      </c>
      <c r="C138" s="38">
        <v>68.06</v>
      </c>
      <c r="D138" s="38">
        <v>4.22</v>
      </c>
      <c r="E138" s="37">
        <v>20.81</v>
      </c>
      <c r="F138" s="34"/>
      <c r="G138" s="34"/>
    </row>
    <row r="139" spans="1:7">
      <c r="A139" s="37">
        <v>402</v>
      </c>
      <c r="B139" s="37">
        <v>83.53</v>
      </c>
      <c r="C139" s="38">
        <v>63.97</v>
      </c>
      <c r="D139" s="38">
        <v>4.1100000000000003</v>
      </c>
      <c r="E139" s="37">
        <v>19.559999999999999</v>
      </c>
      <c r="F139" s="34"/>
      <c r="G139" s="34"/>
    </row>
    <row r="140" spans="1:7">
      <c r="A140" s="37">
        <v>403</v>
      </c>
      <c r="B140" s="37">
        <v>83.53</v>
      </c>
      <c r="C140" s="38">
        <v>63.97</v>
      </c>
      <c r="D140" s="38">
        <v>4.1100000000000003</v>
      </c>
      <c r="E140" s="37">
        <v>19.559999999999999</v>
      </c>
      <c r="F140" s="34"/>
      <c r="G140" s="34"/>
    </row>
    <row r="141" spans="1:7">
      <c r="A141" s="37">
        <v>404</v>
      </c>
      <c r="B141" s="37">
        <v>89.47</v>
      </c>
      <c r="C141" s="38">
        <v>68.52</v>
      </c>
      <c r="D141" s="38">
        <v>4.32</v>
      </c>
      <c r="E141" s="37">
        <v>20.95</v>
      </c>
      <c r="F141" s="34"/>
      <c r="G141" s="34"/>
    </row>
    <row r="142" spans="1:7">
      <c r="A142" s="37">
        <v>501</v>
      </c>
      <c r="B142" s="37">
        <v>88.87</v>
      </c>
      <c r="C142" s="38">
        <v>68.06</v>
      </c>
      <c r="D142" s="38">
        <v>4.22</v>
      </c>
      <c r="E142" s="37">
        <v>20.81</v>
      </c>
      <c r="F142" s="34"/>
      <c r="G142" s="34"/>
    </row>
    <row r="143" spans="1:7">
      <c r="A143" s="37">
        <v>502</v>
      </c>
      <c r="B143" s="37">
        <v>83.53</v>
      </c>
      <c r="C143" s="38">
        <v>63.97</v>
      </c>
      <c r="D143" s="38">
        <v>4.1100000000000003</v>
      </c>
      <c r="E143" s="37">
        <v>19.559999999999999</v>
      </c>
      <c r="F143" s="34"/>
      <c r="G143" s="34"/>
    </row>
    <row r="144" spans="1:7">
      <c r="A144" s="37">
        <v>503</v>
      </c>
      <c r="B144" s="37">
        <v>83.53</v>
      </c>
      <c r="C144" s="38">
        <v>63.97</v>
      </c>
      <c r="D144" s="38">
        <v>4.1100000000000003</v>
      </c>
      <c r="E144" s="37">
        <v>19.559999999999999</v>
      </c>
      <c r="F144" s="34"/>
      <c r="G144" s="34"/>
    </row>
    <row r="145" spans="1:7">
      <c r="A145" s="37">
        <v>504</v>
      </c>
      <c r="B145" s="37">
        <v>89.47</v>
      </c>
      <c r="C145" s="38">
        <v>68.52</v>
      </c>
      <c r="D145" s="38">
        <v>4.32</v>
      </c>
      <c r="E145" s="37">
        <v>20.95</v>
      </c>
      <c r="F145" s="34"/>
      <c r="G145" s="34"/>
    </row>
    <row r="146" spans="1:7">
      <c r="A146" s="37">
        <v>601</v>
      </c>
      <c r="B146" s="37">
        <v>88.87</v>
      </c>
      <c r="C146" s="38">
        <v>68.06</v>
      </c>
      <c r="D146" s="38">
        <v>4.22</v>
      </c>
      <c r="E146" s="37">
        <v>20.81</v>
      </c>
      <c r="F146" s="34"/>
      <c r="G146" s="34"/>
    </row>
    <row r="147" spans="1:7">
      <c r="A147" s="34" t="s">
        <v>58</v>
      </c>
      <c r="B147" s="34">
        <v>2505.5100000000002</v>
      </c>
      <c r="C147" s="34">
        <v>1918.8</v>
      </c>
      <c r="D147" s="34">
        <v>121.22</v>
      </c>
      <c r="E147" s="34">
        <v>586.71</v>
      </c>
      <c r="F147" s="34"/>
      <c r="G147" s="34"/>
    </row>
    <row r="148" spans="1:7">
      <c r="A148" s="39" t="s">
        <v>60</v>
      </c>
      <c r="B148" s="34"/>
      <c r="C148" s="36"/>
      <c r="D148" s="36"/>
      <c r="E148" s="34"/>
      <c r="F148" s="34"/>
      <c r="G148" s="34"/>
    </row>
    <row r="149" spans="1:7" ht="20.25">
      <c r="A149" s="111" t="s">
        <v>46</v>
      </c>
      <c r="B149" s="111"/>
      <c r="C149" s="111"/>
      <c r="D149" s="111"/>
      <c r="E149" s="111"/>
      <c r="F149" s="111"/>
      <c r="G149" s="111"/>
    </row>
    <row r="150" spans="1:7">
      <c r="A150" s="113" t="s">
        <v>208</v>
      </c>
      <c r="B150" s="113"/>
      <c r="C150" s="113"/>
      <c r="D150" s="113"/>
      <c r="E150" s="113"/>
      <c r="F150" s="113"/>
      <c r="G150" s="113"/>
    </row>
    <row r="151" spans="1:7">
      <c r="A151" s="109" t="s">
        <v>48</v>
      </c>
      <c r="B151" s="109" t="s">
        <v>49</v>
      </c>
      <c r="C151" s="109" t="s">
        <v>50</v>
      </c>
      <c r="D151" s="109"/>
      <c r="E151" s="109"/>
      <c r="F151" s="34"/>
      <c r="G151" s="34" t="s">
        <v>51</v>
      </c>
    </row>
    <row r="152" spans="1:7" ht="16.5" customHeight="1">
      <c r="A152" s="109"/>
      <c r="B152" s="109"/>
      <c r="C152" s="108" t="s">
        <v>52</v>
      </c>
      <c r="D152" s="108" t="s">
        <v>53</v>
      </c>
      <c r="E152" s="107" t="s">
        <v>54</v>
      </c>
      <c r="F152" s="35"/>
      <c r="G152" s="34">
        <v>0.30578100000000003</v>
      </c>
    </row>
    <row r="153" spans="1:7">
      <c r="A153" s="109"/>
      <c r="B153" s="109"/>
      <c r="C153" s="108"/>
      <c r="D153" s="108"/>
      <c r="E153" s="107"/>
      <c r="F153" s="35"/>
      <c r="G153" s="34" t="s">
        <v>55</v>
      </c>
    </row>
    <row r="154" spans="1:7">
      <c r="A154" s="37">
        <v>602</v>
      </c>
      <c r="B154" s="37">
        <v>83.53</v>
      </c>
      <c r="C154" s="38">
        <v>63.97</v>
      </c>
      <c r="D154" s="38">
        <v>4.1100000000000003</v>
      </c>
      <c r="E154" s="37">
        <v>19.559999999999999</v>
      </c>
      <c r="F154" s="34"/>
      <c r="G154" s="34"/>
    </row>
    <row r="155" spans="1:7">
      <c r="A155" s="37">
        <v>603</v>
      </c>
      <c r="B155" s="37">
        <v>83.53</v>
      </c>
      <c r="C155" s="38">
        <v>63.97</v>
      </c>
      <c r="D155" s="38">
        <v>4.1100000000000003</v>
      </c>
      <c r="E155" s="37">
        <v>19.559999999999999</v>
      </c>
      <c r="F155" s="34"/>
      <c r="G155" s="34"/>
    </row>
    <row r="156" spans="1:7">
      <c r="A156" s="37">
        <v>604</v>
      </c>
      <c r="B156" s="37">
        <v>89.47</v>
      </c>
      <c r="C156" s="38">
        <v>68.52</v>
      </c>
      <c r="D156" s="38">
        <v>4.32</v>
      </c>
      <c r="E156" s="37">
        <v>20.95</v>
      </c>
      <c r="F156" s="34"/>
      <c r="G156" s="34"/>
    </row>
    <row r="157" spans="1:7">
      <c r="A157" s="37">
        <v>701</v>
      </c>
      <c r="B157" s="37">
        <v>88.87</v>
      </c>
      <c r="C157" s="38">
        <v>68.06</v>
      </c>
      <c r="D157" s="38">
        <v>4.22</v>
      </c>
      <c r="E157" s="37">
        <v>20.81</v>
      </c>
      <c r="F157" s="34"/>
      <c r="G157" s="34"/>
    </row>
    <row r="158" spans="1:7">
      <c r="A158" s="37">
        <v>702</v>
      </c>
      <c r="B158" s="37">
        <v>83.53</v>
      </c>
      <c r="C158" s="38">
        <v>63.97</v>
      </c>
      <c r="D158" s="38">
        <v>4.1100000000000003</v>
      </c>
      <c r="E158" s="37">
        <v>19.559999999999999</v>
      </c>
      <c r="F158" s="34"/>
      <c r="G158" s="34"/>
    </row>
    <row r="159" spans="1:7">
      <c r="A159" s="37">
        <v>703</v>
      </c>
      <c r="B159" s="37">
        <v>83.53</v>
      </c>
      <c r="C159" s="38">
        <v>63.97</v>
      </c>
      <c r="D159" s="38">
        <v>4.1100000000000003</v>
      </c>
      <c r="E159" s="37">
        <v>19.559999999999999</v>
      </c>
      <c r="F159" s="34"/>
      <c r="G159" s="34"/>
    </row>
    <row r="160" spans="1:7">
      <c r="A160" s="37">
        <v>704</v>
      </c>
      <c r="B160" s="37">
        <v>89.47</v>
      </c>
      <c r="C160" s="38">
        <v>68.52</v>
      </c>
      <c r="D160" s="37">
        <v>4.32</v>
      </c>
      <c r="E160" s="37">
        <v>20.95</v>
      </c>
      <c r="F160" s="34"/>
      <c r="G160" s="34"/>
    </row>
    <row r="161" spans="1:7">
      <c r="A161" s="37">
        <v>801</v>
      </c>
      <c r="B161" s="37">
        <v>88.87</v>
      </c>
      <c r="C161" s="38">
        <v>68.06</v>
      </c>
      <c r="D161" s="38">
        <v>4.22</v>
      </c>
      <c r="E161" s="37">
        <v>20.81</v>
      </c>
      <c r="F161" s="34"/>
      <c r="G161" s="34"/>
    </row>
    <row r="162" spans="1:7">
      <c r="A162" s="37">
        <v>802</v>
      </c>
      <c r="B162" s="37">
        <v>83.53</v>
      </c>
      <c r="C162" s="38">
        <v>63.97</v>
      </c>
      <c r="D162" s="38">
        <v>4.1100000000000003</v>
      </c>
      <c r="E162" s="37">
        <v>19.559999999999999</v>
      </c>
      <c r="F162" s="34"/>
      <c r="G162" s="34"/>
    </row>
    <row r="163" spans="1:7">
      <c r="A163" s="37">
        <v>803</v>
      </c>
      <c r="B163" s="37">
        <v>83.53</v>
      </c>
      <c r="C163" s="38">
        <v>63.97</v>
      </c>
      <c r="D163" s="38">
        <v>4.1100000000000003</v>
      </c>
      <c r="E163" s="37">
        <v>19.559999999999999</v>
      </c>
      <c r="F163" s="34"/>
      <c r="G163" s="34"/>
    </row>
    <row r="164" spans="1:7">
      <c r="A164" s="37">
        <v>804</v>
      </c>
      <c r="B164" s="37">
        <v>89.47</v>
      </c>
      <c r="C164" s="38">
        <v>68.52</v>
      </c>
      <c r="D164" s="38">
        <v>4.32</v>
      </c>
      <c r="E164" s="37">
        <v>20.95</v>
      </c>
      <c r="F164" s="34"/>
      <c r="G164" s="34"/>
    </row>
    <row r="165" spans="1:7">
      <c r="A165" s="37">
        <v>901</v>
      </c>
      <c r="B165" s="37">
        <v>88.87</v>
      </c>
      <c r="C165" s="38">
        <v>68.06</v>
      </c>
      <c r="D165" s="38">
        <v>4.22</v>
      </c>
      <c r="E165" s="37">
        <v>20.81</v>
      </c>
      <c r="F165" s="34"/>
      <c r="G165" s="34"/>
    </row>
    <row r="166" spans="1:7">
      <c r="A166" s="37">
        <v>902</v>
      </c>
      <c r="B166" s="37">
        <v>83.53</v>
      </c>
      <c r="C166" s="38">
        <v>63.97</v>
      </c>
      <c r="D166" s="37">
        <v>4.1100000000000003</v>
      </c>
      <c r="E166" s="37">
        <v>19.559999999999999</v>
      </c>
      <c r="F166" s="34"/>
      <c r="G166" s="34"/>
    </row>
    <row r="167" spans="1:7">
      <c r="A167" s="37">
        <v>903</v>
      </c>
      <c r="B167" s="37">
        <v>83.53</v>
      </c>
      <c r="C167" s="38">
        <v>63.97</v>
      </c>
      <c r="D167" s="37">
        <v>4.1100000000000003</v>
      </c>
      <c r="E167" s="37">
        <v>19.559999999999999</v>
      </c>
      <c r="F167" s="34"/>
      <c r="G167" s="34"/>
    </row>
    <row r="168" spans="1:7">
      <c r="A168" s="37">
        <v>904</v>
      </c>
      <c r="B168" s="37">
        <v>89.47</v>
      </c>
      <c r="C168" s="38">
        <v>68.52</v>
      </c>
      <c r="D168" s="38">
        <v>4.32</v>
      </c>
      <c r="E168" s="37">
        <v>20.95</v>
      </c>
      <c r="F168" s="34"/>
      <c r="G168" s="34"/>
    </row>
    <row r="169" spans="1:7">
      <c r="A169" s="37">
        <v>1001</v>
      </c>
      <c r="B169" s="37">
        <v>88.87</v>
      </c>
      <c r="C169" s="38">
        <v>68.06</v>
      </c>
      <c r="D169" s="38">
        <v>4.22</v>
      </c>
      <c r="E169" s="37">
        <v>20.81</v>
      </c>
      <c r="F169" s="34"/>
      <c r="G169" s="34"/>
    </row>
    <row r="170" spans="1:7">
      <c r="A170" s="37">
        <v>1002</v>
      </c>
      <c r="B170" s="37">
        <v>83.53</v>
      </c>
      <c r="C170" s="38">
        <v>63.97</v>
      </c>
      <c r="D170" s="38">
        <v>4.1100000000000003</v>
      </c>
      <c r="E170" s="37">
        <v>19.559999999999999</v>
      </c>
      <c r="F170" s="34"/>
      <c r="G170" s="34"/>
    </row>
    <row r="171" spans="1:7">
      <c r="A171" s="37">
        <v>1003</v>
      </c>
      <c r="B171" s="37">
        <v>83.53</v>
      </c>
      <c r="C171" s="38">
        <v>63.97</v>
      </c>
      <c r="D171" s="38">
        <v>4.1100000000000003</v>
      </c>
      <c r="E171" s="37">
        <v>19.559999999999999</v>
      </c>
      <c r="F171" s="34"/>
      <c r="G171" s="34"/>
    </row>
    <row r="172" spans="1:7">
      <c r="A172" s="37">
        <v>1004</v>
      </c>
      <c r="B172" s="37">
        <v>89.47</v>
      </c>
      <c r="C172" s="38">
        <v>68.52</v>
      </c>
      <c r="D172" s="38">
        <v>4.32</v>
      </c>
      <c r="E172" s="37">
        <v>20.95</v>
      </c>
      <c r="F172" s="34"/>
      <c r="G172" s="34"/>
    </row>
    <row r="173" spans="1:7">
      <c r="A173" s="37">
        <v>1101</v>
      </c>
      <c r="B173" s="37">
        <v>88.87</v>
      </c>
      <c r="C173" s="38">
        <v>68.06</v>
      </c>
      <c r="D173" s="38">
        <v>4.22</v>
      </c>
      <c r="E173" s="37">
        <v>20.81</v>
      </c>
      <c r="F173" s="34"/>
      <c r="G173" s="34"/>
    </row>
    <row r="174" spans="1:7">
      <c r="A174" s="37">
        <v>1102</v>
      </c>
      <c r="B174" s="37">
        <v>83.53</v>
      </c>
      <c r="C174" s="38">
        <v>63.97</v>
      </c>
      <c r="D174" s="38">
        <v>4.1100000000000003</v>
      </c>
      <c r="E174" s="37">
        <v>19.559999999999999</v>
      </c>
      <c r="F174" s="34"/>
      <c r="G174" s="34"/>
    </row>
    <row r="175" spans="1:7">
      <c r="A175" s="37">
        <v>1103</v>
      </c>
      <c r="B175" s="37">
        <v>83.53</v>
      </c>
      <c r="C175" s="38">
        <v>63.97</v>
      </c>
      <c r="D175" s="38">
        <v>4.1100000000000003</v>
      </c>
      <c r="E175" s="37">
        <v>19.559999999999999</v>
      </c>
      <c r="F175" s="34"/>
      <c r="G175" s="34"/>
    </row>
    <row r="176" spans="1:7">
      <c r="A176" s="37">
        <v>1104</v>
      </c>
      <c r="B176" s="37">
        <v>89.47</v>
      </c>
      <c r="C176" s="38">
        <v>68.52</v>
      </c>
      <c r="D176" s="38">
        <v>4.32</v>
      </c>
      <c r="E176" s="37">
        <v>20.95</v>
      </c>
      <c r="F176" s="34"/>
      <c r="G176" s="34"/>
    </row>
    <row r="177" spans="1:7">
      <c r="A177" s="34"/>
      <c r="B177" s="34"/>
      <c r="C177" s="36"/>
      <c r="D177" s="36"/>
      <c r="E177" s="34"/>
      <c r="F177" s="34"/>
      <c r="G177" s="34"/>
    </row>
    <row r="178" spans="1:7">
      <c r="A178" s="34"/>
      <c r="B178" s="34"/>
      <c r="C178" s="36"/>
      <c r="D178" s="36"/>
      <c r="E178" s="34"/>
      <c r="F178" s="34"/>
      <c r="G178" s="34"/>
    </row>
    <row r="179" spans="1:7">
      <c r="A179" s="34"/>
      <c r="B179" s="34"/>
      <c r="C179" s="36"/>
      <c r="D179" s="36"/>
      <c r="E179" s="34"/>
      <c r="F179" s="34"/>
      <c r="G179" s="34"/>
    </row>
    <row r="180" spans="1:7">
      <c r="A180" s="34"/>
      <c r="B180" s="34"/>
      <c r="C180" s="36"/>
      <c r="D180" s="36"/>
      <c r="E180" s="34"/>
      <c r="F180" s="34"/>
      <c r="G180" s="34"/>
    </row>
    <row r="181" spans="1:7">
      <c r="A181" s="34"/>
      <c r="B181" s="34"/>
      <c r="C181" s="36"/>
      <c r="D181" s="36"/>
      <c r="E181" s="34"/>
      <c r="F181" s="34"/>
      <c r="G181" s="34"/>
    </row>
    <row r="182" spans="1:7">
      <c r="A182" s="34"/>
      <c r="B182" s="34"/>
      <c r="C182" s="36"/>
      <c r="D182" s="36"/>
      <c r="E182" s="34"/>
      <c r="F182" s="34"/>
      <c r="G182" s="34"/>
    </row>
    <row r="183" spans="1:7">
      <c r="A183" s="34"/>
      <c r="B183" s="34"/>
      <c r="C183" s="36"/>
      <c r="D183" s="36"/>
      <c r="E183" s="34"/>
      <c r="F183" s="34"/>
      <c r="G183" s="34"/>
    </row>
    <row r="184" spans="1:7">
      <c r="A184" s="34" t="s">
        <v>58</v>
      </c>
      <c r="B184" s="34">
        <v>1983.53</v>
      </c>
      <c r="C184" s="34">
        <v>1519.06</v>
      </c>
      <c r="D184" s="34">
        <v>96.34</v>
      </c>
      <c r="E184" s="34">
        <v>464.47</v>
      </c>
      <c r="F184" s="34"/>
      <c r="G184" s="34"/>
    </row>
    <row r="185" spans="1:7">
      <c r="A185" s="39" t="s">
        <v>60</v>
      </c>
      <c r="B185" s="34"/>
      <c r="C185" s="36"/>
      <c r="D185" s="36"/>
      <c r="E185" s="34"/>
      <c r="F185" s="34"/>
      <c r="G185" s="34"/>
    </row>
    <row r="186" spans="1:7" ht="20.25">
      <c r="A186" s="114" t="s">
        <v>46</v>
      </c>
      <c r="B186" s="114"/>
      <c r="C186" s="114"/>
      <c r="D186" s="114"/>
      <c r="E186" s="114"/>
      <c r="F186" s="114"/>
      <c r="G186" s="114"/>
    </row>
    <row r="187" spans="1:7">
      <c r="A187" s="116" t="s">
        <v>209</v>
      </c>
      <c r="B187" s="116"/>
      <c r="C187" s="116"/>
      <c r="D187" s="116"/>
      <c r="E187" s="116"/>
      <c r="F187" s="116"/>
      <c r="G187" s="116"/>
    </row>
    <row r="188" spans="1:7">
      <c r="A188" s="110" t="s">
        <v>48</v>
      </c>
      <c r="B188" s="109" t="s">
        <v>49</v>
      </c>
      <c r="C188" s="109" t="s">
        <v>50</v>
      </c>
      <c r="D188" s="109"/>
      <c r="E188" s="109"/>
      <c r="F188" s="34"/>
      <c r="G188" s="42" t="s">
        <v>51</v>
      </c>
    </row>
    <row r="189" spans="1:7" ht="16.5" customHeight="1">
      <c r="A189" s="110"/>
      <c r="B189" s="109"/>
      <c r="C189" s="108" t="s">
        <v>52</v>
      </c>
      <c r="D189" s="108" t="s">
        <v>53</v>
      </c>
      <c r="E189" s="107" t="s">
        <v>54</v>
      </c>
      <c r="F189" s="35"/>
      <c r="G189" s="42">
        <v>0.89654500000000004</v>
      </c>
    </row>
    <row r="190" spans="1:7">
      <c r="A190" s="110"/>
      <c r="B190" s="109"/>
      <c r="C190" s="108"/>
      <c r="D190" s="108"/>
      <c r="E190" s="107"/>
      <c r="F190" s="35"/>
      <c r="G190" s="42" t="s">
        <v>55</v>
      </c>
    </row>
    <row r="191" spans="1:7">
      <c r="A191" s="37">
        <v>-207</v>
      </c>
      <c r="B191" s="37">
        <v>22.02</v>
      </c>
      <c r="C191" s="38">
        <v>11.61</v>
      </c>
      <c r="D191" s="36"/>
      <c r="E191" s="37">
        <v>10.41</v>
      </c>
      <c r="F191" s="43"/>
      <c r="G191" s="44"/>
    </row>
    <row r="192" spans="1:7">
      <c r="A192" s="37">
        <v>-208</v>
      </c>
      <c r="B192" s="37">
        <v>17.47</v>
      </c>
      <c r="C192" s="38">
        <v>9.2100000000000009</v>
      </c>
      <c r="D192" s="36"/>
      <c r="E192" s="37">
        <v>8.26</v>
      </c>
      <c r="F192" s="43"/>
      <c r="G192" s="44"/>
    </row>
    <row r="193" spans="1:7">
      <c r="A193" s="37">
        <v>-209</v>
      </c>
      <c r="B193" s="37">
        <v>13.75</v>
      </c>
      <c r="C193" s="38">
        <v>7.25</v>
      </c>
      <c r="D193" s="36"/>
      <c r="E193" s="37">
        <v>6.5</v>
      </c>
      <c r="F193" s="43"/>
      <c r="G193" s="44"/>
    </row>
    <row r="194" spans="1:7">
      <c r="A194" s="37">
        <v>-210</v>
      </c>
      <c r="B194" s="37">
        <v>13.75</v>
      </c>
      <c r="C194" s="38">
        <v>7.25</v>
      </c>
      <c r="D194" s="36"/>
      <c r="E194" s="37">
        <v>6.5</v>
      </c>
      <c r="F194" s="43"/>
      <c r="G194" s="44"/>
    </row>
    <row r="195" spans="1:7">
      <c r="A195" s="37">
        <v>-211</v>
      </c>
      <c r="B195" s="37">
        <v>17.47</v>
      </c>
      <c r="C195" s="38">
        <v>9.2100000000000009</v>
      </c>
      <c r="D195" s="36"/>
      <c r="E195" s="37">
        <v>8.26</v>
      </c>
      <c r="F195" s="43"/>
      <c r="G195" s="44"/>
    </row>
    <row r="196" spans="1:7">
      <c r="A196" s="37">
        <v>-212</v>
      </c>
      <c r="B196" s="37">
        <v>22.02</v>
      </c>
      <c r="C196" s="38">
        <v>11.61</v>
      </c>
      <c r="D196" s="36"/>
      <c r="E196" s="37">
        <v>10.41</v>
      </c>
      <c r="F196" s="43"/>
      <c r="G196" s="44"/>
    </row>
    <row r="197" spans="1:7">
      <c r="A197" s="37">
        <v>-213</v>
      </c>
      <c r="B197" s="37">
        <v>14.72</v>
      </c>
      <c r="C197" s="38">
        <v>7.76</v>
      </c>
      <c r="D197" s="34"/>
      <c r="E197" s="37">
        <v>6.96</v>
      </c>
      <c r="F197" s="43"/>
      <c r="G197" s="44"/>
    </row>
    <row r="198" spans="1:7">
      <c r="A198" s="37">
        <v>-214</v>
      </c>
      <c r="B198" s="37">
        <v>14.72</v>
      </c>
      <c r="C198" s="38">
        <v>7.76</v>
      </c>
      <c r="D198" s="36"/>
      <c r="E198" s="37">
        <v>6.96</v>
      </c>
      <c r="F198" s="43"/>
      <c r="G198" s="44"/>
    </row>
    <row r="199" spans="1:7">
      <c r="A199" s="37">
        <v>-215</v>
      </c>
      <c r="B199" s="37">
        <v>14.72</v>
      </c>
      <c r="C199" s="38">
        <v>7.76</v>
      </c>
      <c r="D199" s="36"/>
      <c r="E199" s="37">
        <v>6.96</v>
      </c>
      <c r="F199" s="43"/>
      <c r="G199" s="44"/>
    </row>
    <row r="200" spans="1:7">
      <c r="A200" s="37">
        <v>-216</v>
      </c>
      <c r="B200" s="37">
        <v>20.65</v>
      </c>
      <c r="C200" s="38">
        <v>10.89</v>
      </c>
      <c r="D200" s="36"/>
      <c r="E200" s="37">
        <v>9.76</v>
      </c>
      <c r="F200" s="43"/>
      <c r="G200" s="44"/>
    </row>
    <row r="201" spans="1:7">
      <c r="A201" s="37">
        <v>-217</v>
      </c>
      <c r="B201" s="37">
        <v>20.65</v>
      </c>
      <c r="C201" s="38">
        <v>10.89</v>
      </c>
      <c r="D201" s="36"/>
      <c r="E201" s="37">
        <v>9.76</v>
      </c>
      <c r="F201" s="43"/>
      <c r="G201" s="44"/>
    </row>
    <row r="202" spans="1:7">
      <c r="A202" s="37">
        <v>-218</v>
      </c>
      <c r="B202" s="37">
        <v>14.72</v>
      </c>
      <c r="C202" s="38">
        <v>7.76</v>
      </c>
      <c r="D202" s="36"/>
      <c r="E202" s="37">
        <v>6.96</v>
      </c>
      <c r="F202" s="43"/>
      <c r="G202" s="44"/>
    </row>
    <row r="203" spans="1:7">
      <c r="A203" s="37">
        <v>-219</v>
      </c>
      <c r="B203" s="37">
        <v>14.72</v>
      </c>
      <c r="C203" s="38">
        <v>7.76</v>
      </c>
      <c r="D203" s="34"/>
      <c r="E203" s="37">
        <v>6.96</v>
      </c>
      <c r="F203" s="43"/>
      <c r="G203" s="44"/>
    </row>
    <row r="204" spans="1:7">
      <c r="A204" s="37">
        <v>-220</v>
      </c>
      <c r="B204" s="37">
        <v>14.72</v>
      </c>
      <c r="C204" s="38">
        <v>7.76</v>
      </c>
      <c r="D204" s="34"/>
      <c r="E204" s="37">
        <v>6.96</v>
      </c>
      <c r="F204" s="43"/>
      <c r="G204" s="44"/>
    </row>
    <row r="205" spans="1:7">
      <c r="A205" s="37">
        <v>-221</v>
      </c>
      <c r="B205" s="37">
        <v>22.02</v>
      </c>
      <c r="C205" s="38">
        <v>11.61</v>
      </c>
      <c r="D205" s="36"/>
      <c r="E205" s="37">
        <v>10.41</v>
      </c>
      <c r="F205" s="43"/>
      <c r="G205" s="44"/>
    </row>
    <row r="206" spans="1:7">
      <c r="A206" s="37">
        <v>-222</v>
      </c>
      <c r="B206" s="37">
        <v>17.47</v>
      </c>
      <c r="C206" s="38">
        <v>9.2100000000000009</v>
      </c>
      <c r="D206" s="36"/>
      <c r="E206" s="37">
        <v>8.26</v>
      </c>
      <c r="F206" s="43"/>
      <c r="G206" s="44"/>
    </row>
    <row r="207" spans="1:7">
      <c r="A207" s="37">
        <v>-223</v>
      </c>
      <c r="B207" s="37">
        <v>13.75</v>
      </c>
      <c r="C207" s="38">
        <v>7.25</v>
      </c>
      <c r="D207" s="36"/>
      <c r="E207" s="37">
        <v>6.5</v>
      </c>
      <c r="F207" s="43"/>
      <c r="G207" s="44"/>
    </row>
    <row r="208" spans="1:7">
      <c r="A208" s="37">
        <v>-224</v>
      </c>
      <c r="B208" s="37">
        <v>13.75</v>
      </c>
      <c r="C208" s="38">
        <v>7.25</v>
      </c>
      <c r="D208" s="36"/>
      <c r="E208" s="37">
        <v>6.5</v>
      </c>
      <c r="F208" s="43"/>
      <c r="G208" s="44"/>
    </row>
    <row r="209" spans="1:7">
      <c r="A209" s="37">
        <v>-225</v>
      </c>
      <c r="B209" s="37">
        <v>17.47</v>
      </c>
      <c r="C209" s="38">
        <v>9.2100000000000009</v>
      </c>
      <c r="D209" s="36"/>
      <c r="E209" s="37">
        <v>8.26</v>
      </c>
      <c r="F209" s="43"/>
      <c r="G209" s="44"/>
    </row>
    <row r="210" spans="1:7">
      <c r="A210" s="37">
        <v>-226</v>
      </c>
      <c r="B210" s="37">
        <v>22.02</v>
      </c>
      <c r="C210" s="38">
        <v>11.61</v>
      </c>
      <c r="D210" s="36"/>
      <c r="E210" s="37">
        <v>10.41</v>
      </c>
      <c r="F210" s="43"/>
      <c r="G210" s="44"/>
    </row>
    <row r="211" spans="1:7">
      <c r="A211" s="37">
        <v>-227</v>
      </c>
      <c r="B211" s="37">
        <v>14.72</v>
      </c>
      <c r="C211" s="38">
        <v>7.76</v>
      </c>
      <c r="D211" s="36"/>
      <c r="E211" s="37">
        <v>6.96</v>
      </c>
      <c r="F211" s="43"/>
      <c r="G211" s="44"/>
    </row>
    <row r="212" spans="1:7">
      <c r="A212" s="37">
        <v>-228</v>
      </c>
      <c r="B212" s="37">
        <v>14.72</v>
      </c>
      <c r="C212" s="38">
        <v>7.76</v>
      </c>
      <c r="D212" s="36"/>
      <c r="E212" s="37">
        <v>6.96</v>
      </c>
      <c r="F212" s="43"/>
      <c r="G212" s="44"/>
    </row>
    <row r="213" spans="1:7">
      <c r="A213" s="37">
        <v>-229</v>
      </c>
      <c r="B213" s="37">
        <v>14.72</v>
      </c>
      <c r="C213" s="38">
        <v>7.76</v>
      </c>
      <c r="D213" s="36"/>
      <c r="E213" s="37">
        <v>6.96</v>
      </c>
      <c r="F213" s="43"/>
      <c r="G213" s="44"/>
    </row>
    <row r="214" spans="1:7">
      <c r="A214" s="37">
        <v>-230</v>
      </c>
      <c r="B214" s="37">
        <v>20.65</v>
      </c>
      <c r="C214" s="38">
        <v>10.89</v>
      </c>
      <c r="D214" s="36"/>
      <c r="E214" s="37">
        <v>9.76</v>
      </c>
      <c r="F214" s="43"/>
      <c r="G214" s="44"/>
    </row>
    <row r="215" spans="1:7">
      <c r="A215" s="37">
        <v>-231</v>
      </c>
      <c r="B215" s="37">
        <v>20.65</v>
      </c>
      <c r="C215" s="38">
        <v>10.89</v>
      </c>
      <c r="D215" s="36"/>
      <c r="E215" s="37">
        <v>9.76</v>
      </c>
      <c r="F215" s="43"/>
      <c r="G215" s="44"/>
    </row>
    <row r="216" spans="1:7">
      <c r="A216" s="37">
        <v>-232</v>
      </c>
      <c r="B216" s="37">
        <v>14.72</v>
      </c>
      <c r="C216" s="38">
        <v>7.76</v>
      </c>
      <c r="D216" s="36"/>
      <c r="E216" s="37">
        <v>6.96</v>
      </c>
      <c r="F216" s="43"/>
      <c r="G216" s="44"/>
    </row>
    <row r="217" spans="1:7">
      <c r="A217" s="37">
        <v>-233</v>
      </c>
      <c r="B217" s="37">
        <v>14.72</v>
      </c>
      <c r="C217" s="38">
        <v>7.76</v>
      </c>
      <c r="D217" s="36"/>
      <c r="E217" s="37">
        <v>6.96</v>
      </c>
      <c r="F217" s="43"/>
      <c r="G217" s="44"/>
    </row>
    <row r="218" spans="1:7">
      <c r="A218" s="37">
        <v>-234</v>
      </c>
      <c r="B218" s="37">
        <v>14.72</v>
      </c>
      <c r="C218" s="38">
        <v>7.76</v>
      </c>
      <c r="D218" s="36"/>
      <c r="E218" s="37">
        <v>6.96</v>
      </c>
      <c r="F218" s="43"/>
      <c r="G218" s="44"/>
    </row>
    <row r="219" spans="1:7">
      <c r="A219" s="37">
        <v>-235</v>
      </c>
      <c r="B219" s="37">
        <v>22.02</v>
      </c>
      <c r="C219" s="38">
        <v>11.61</v>
      </c>
      <c r="D219" s="36"/>
      <c r="E219" s="37">
        <v>10.41</v>
      </c>
      <c r="F219" s="43"/>
      <c r="G219" s="44"/>
    </row>
    <row r="220" spans="1:7">
      <c r="A220" s="37">
        <v>-236</v>
      </c>
      <c r="B220" s="37">
        <v>17.47</v>
      </c>
      <c r="C220" s="38">
        <v>9.2100000000000009</v>
      </c>
      <c r="D220" s="36"/>
      <c r="E220" s="37">
        <v>8.26</v>
      </c>
      <c r="F220" s="43"/>
      <c r="G220" s="44"/>
    </row>
    <row r="221" spans="1:7">
      <c r="A221" s="41" t="s">
        <v>58</v>
      </c>
      <c r="B221" s="43">
        <v>511.69</v>
      </c>
      <c r="C221" s="34">
        <v>269.77999999999997</v>
      </c>
      <c r="D221" s="34"/>
      <c r="E221" s="43">
        <v>241.91</v>
      </c>
      <c r="F221" s="43"/>
      <c r="G221" s="44"/>
    </row>
    <row r="222" spans="1:7">
      <c r="A222" s="45" t="s">
        <v>60</v>
      </c>
      <c r="B222" s="43"/>
      <c r="C222" s="36"/>
      <c r="D222" s="36"/>
      <c r="E222" s="43"/>
      <c r="F222" s="43"/>
      <c r="G222" s="44"/>
    </row>
    <row r="223" spans="1:7" ht="20.25">
      <c r="A223" s="114" t="s">
        <v>46</v>
      </c>
      <c r="B223" s="114"/>
      <c r="C223" s="114"/>
      <c r="D223" s="114"/>
      <c r="E223" s="114"/>
      <c r="F223" s="114"/>
      <c r="G223" s="114"/>
    </row>
    <row r="224" spans="1:7">
      <c r="A224" s="116" t="s">
        <v>209</v>
      </c>
      <c r="B224" s="116"/>
      <c r="C224" s="116"/>
      <c r="D224" s="116"/>
      <c r="E224" s="116"/>
      <c r="F224" s="116"/>
      <c r="G224" s="116"/>
    </row>
    <row r="225" spans="1:7">
      <c r="A225" s="110" t="s">
        <v>48</v>
      </c>
      <c r="B225" s="109" t="s">
        <v>49</v>
      </c>
      <c r="C225" s="109" t="s">
        <v>50</v>
      </c>
      <c r="D225" s="109"/>
      <c r="E225" s="109"/>
      <c r="F225" s="34"/>
      <c r="G225" s="42" t="s">
        <v>51</v>
      </c>
    </row>
    <row r="226" spans="1:7" ht="16.5" customHeight="1">
      <c r="A226" s="110"/>
      <c r="B226" s="109"/>
      <c r="C226" s="108" t="s">
        <v>52</v>
      </c>
      <c r="D226" s="108" t="s">
        <v>53</v>
      </c>
      <c r="E226" s="107" t="s">
        <v>54</v>
      </c>
      <c r="F226" s="35"/>
      <c r="G226" s="42">
        <v>0.89654500000000004</v>
      </c>
    </row>
    <row r="227" spans="1:7">
      <c r="A227" s="110"/>
      <c r="B227" s="109"/>
      <c r="C227" s="108"/>
      <c r="D227" s="108"/>
      <c r="E227" s="107"/>
      <c r="F227" s="35"/>
      <c r="G227" s="42" t="s">
        <v>55</v>
      </c>
    </row>
    <row r="228" spans="1:7">
      <c r="A228" s="37">
        <v>-237</v>
      </c>
      <c r="B228" s="37">
        <v>13.75</v>
      </c>
      <c r="C228" s="38">
        <v>7.25</v>
      </c>
      <c r="D228" s="36"/>
      <c r="E228" s="37">
        <v>6.5</v>
      </c>
      <c r="F228" s="43"/>
      <c r="G228" s="44"/>
    </row>
    <row r="229" spans="1:7">
      <c r="A229" s="37">
        <v>-238</v>
      </c>
      <c r="B229" s="37">
        <v>13.75</v>
      </c>
      <c r="C229" s="38">
        <v>7.25</v>
      </c>
      <c r="D229" s="36"/>
      <c r="E229" s="37">
        <v>6.5</v>
      </c>
      <c r="F229" s="43"/>
      <c r="G229" s="44"/>
    </row>
    <row r="230" spans="1:7">
      <c r="A230" s="37">
        <v>-239</v>
      </c>
      <c r="B230" s="37">
        <v>17.47</v>
      </c>
      <c r="C230" s="38">
        <v>9.2100000000000009</v>
      </c>
      <c r="D230" s="36"/>
      <c r="E230" s="37">
        <v>8.26</v>
      </c>
      <c r="F230" s="43"/>
      <c r="G230" s="44"/>
    </row>
    <row r="231" spans="1:7">
      <c r="A231" s="37">
        <v>-240</v>
      </c>
      <c r="B231" s="37">
        <v>22.02</v>
      </c>
      <c r="C231" s="38">
        <v>11.61</v>
      </c>
      <c r="D231" s="36"/>
      <c r="E231" s="37">
        <v>10.41</v>
      </c>
      <c r="F231" s="43"/>
      <c r="G231" s="44"/>
    </row>
    <row r="232" spans="1:7">
      <c r="A232" s="37">
        <v>-241</v>
      </c>
      <c r="B232" s="37">
        <v>14.72</v>
      </c>
      <c r="C232" s="38">
        <v>7.76</v>
      </c>
      <c r="D232" s="36"/>
      <c r="E232" s="37">
        <v>6.96</v>
      </c>
      <c r="F232" s="43"/>
      <c r="G232" s="44"/>
    </row>
    <row r="233" spans="1:7">
      <c r="A233" s="37">
        <v>-242</v>
      </c>
      <c r="B233" s="37">
        <v>14.72</v>
      </c>
      <c r="C233" s="38">
        <v>7.76</v>
      </c>
      <c r="D233" s="36"/>
      <c r="E233" s="37">
        <v>6.96</v>
      </c>
      <c r="F233" s="43"/>
      <c r="G233" s="44"/>
    </row>
    <row r="234" spans="1:7">
      <c r="A234" s="37">
        <v>-243</v>
      </c>
      <c r="B234" s="37">
        <v>14.72</v>
      </c>
      <c r="C234" s="38">
        <v>7.76</v>
      </c>
      <c r="D234" s="34"/>
      <c r="E234" s="37">
        <v>6.96</v>
      </c>
      <c r="F234" s="43"/>
      <c r="G234" s="44"/>
    </row>
    <row r="235" spans="1:7">
      <c r="A235" s="37">
        <v>-244</v>
      </c>
      <c r="B235" s="37">
        <v>20.65</v>
      </c>
      <c r="C235" s="38">
        <v>10.89</v>
      </c>
      <c r="D235" s="36"/>
      <c r="E235" s="37">
        <v>9.76</v>
      </c>
      <c r="F235" s="43"/>
      <c r="G235" s="44"/>
    </row>
    <row r="236" spans="1:7">
      <c r="A236" s="37">
        <v>-245</v>
      </c>
      <c r="B236" s="37">
        <v>8.5299999999999994</v>
      </c>
      <c r="C236" s="38">
        <v>4.5</v>
      </c>
      <c r="D236" s="36"/>
      <c r="E236" s="37">
        <v>4.03</v>
      </c>
      <c r="F236" s="43"/>
      <c r="G236" s="44"/>
    </row>
    <row r="237" spans="1:7">
      <c r="A237" s="37">
        <v>-246</v>
      </c>
      <c r="B237" s="37">
        <v>15.65</v>
      </c>
      <c r="C237" s="38">
        <v>8.25</v>
      </c>
      <c r="D237" s="36"/>
      <c r="E237" s="37">
        <v>7.4</v>
      </c>
      <c r="F237" s="43"/>
      <c r="G237" s="44"/>
    </row>
    <row r="238" spans="1:7">
      <c r="A238" s="37">
        <v>-247</v>
      </c>
      <c r="B238" s="37">
        <v>21.34</v>
      </c>
      <c r="C238" s="38">
        <v>11.25</v>
      </c>
      <c r="D238" s="36"/>
      <c r="E238" s="37">
        <v>10.09</v>
      </c>
      <c r="F238" s="43"/>
      <c r="G238" s="44"/>
    </row>
    <row r="239" spans="1:7">
      <c r="A239" s="37">
        <v>-248</v>
      </c>
      <c r="B239" s="37">
        <v>11.57</v>
      </c>
      <c r="C239" s="38">
        <v>6.1</v>
      </c>
      <c r="D239" s="36"/>
      <c r="E239" s="37">
        <v>5.47</v>
      </c>
      <c r="F239" s="43"/>
      <c r="G239" s="44"/>
    </row>
    <row r="240" spans="1:7">
      <c r="A240" s="37">
        <v>-249</v>
      </c>
      <c r="B240" s="37">
        <v>18.97</v>
      </c>
      <c r="C240" s="38">
        <v>10</v>
      </c>
      <c r="D240" s="34"/>
      <c r="E240" s="37">
        <v>8.9700000000000006</v>
      </c>
      <c r="F240" s="43"/>
      <c r="G240" s="44"/>
    </row>
    <row r="241" spans="1:7">
      <c r="A241" s="37">
        <v>-250</v>
      </c>
      <c r="B241" s="37">
        <v>8.5299999999999994</v>
      </c>
      <c r="C241" s="38">
        <v>4.5</v>
      </c>
      <c r="D241" s="34"/>
      <c r="E241" s="37">
        <v>4.03</v>
      </c>
      <c r="F241" s="43"/>
      <c r="G241" s="44"/>
    </row>
    <row r="242" spans="1:7">
      <c r="A242" s="37">
        <v>-251</v>
      </c>
      <c r="B242" s="37">
        <v>15.65</v>
      </c>
      <c r="C242" s="38">
        <v>8.25</v>
      </c>
      <c r="D242" s="36"/>
      <c r="E242" s="37">
        <v>7.4</v>
      </c>
      <c r="F242" s="43"/>
      <c r="G242" s="44"/>
    </row>
    <row r="243" spans="1:7">
      <c r="A243" s="37">
        <v>-252</v>
      </c>
      <c r="B243" s="37">
        <v>15.65</v>
      </c>
      <c r="C243" s="38">
        <v>8.25</v>
      </c>
      <c r="D243" s="36"/>
      <c r="E243" s="37">
        <v>7.4</v>
      </c>
      <c r="F243" s="43"/>
      <c r="G243" s="44"/>
    </row>
    <row r="244" spans="1:7">
      <c r="A244" s="37">
        <v>-253</v>
      </c>
      <c r="B244" s="37">
        <v>8.5299999999999994</v>
      </c>
      <c r="C244" s="38">
        <v>4.5</v>
      </c>
      <c r="D244" s="36"/>
      <c r="E244" s="37">
        <v>4.03</v>
      </c>
      <c r="F244" s="43"/>
      <c r="G244" s="44"/>
    </row>
    <row r="245" spans="1:7">
      <c r="A245" s="37">
        <v>-254</v>
      </c>
      <c r="B245" s="37">
        <v>8.5299999999999994</v>
      </c>
      <c r="C245" s="38">
        <v>4.5</v>
      </c>
      <c r="D245" s="36"/>
      <c r="E245" s="37">
        <v>4.03</v>
      </c>
      <c r="F245" s="43"/>
      <c r="G245" s="44"/>
    </row>
    <row r="246" spans="1:7">
      <c r="A246" s="37">
        <v>-255</v>
      </c>
      <c r="B246" s="37">
        <v>15.65</v>
      </c>
      <c r="C246" s="38">
        <v>8.25</v>
      </c>
      <c r="D246" s="36"/>
      <c r="E246" s="37">
        <v>7.4</v>
      </c>
      <c r="F246" s="43"/>
      <c r="G246" s="44"/>
    </row>
    <row r="247" spans="1:7">
      <c r="A247" s="37">
        <v>-256</v>
      </c>
      <c r="B247" s="37">
        <v>15.65</v>
      </c>
      <c r="C247" s="38">
        <v>8.25</v>
      </c>
      <c r="D247" s="36"/>
      <c r="E247" s="37">
        <v>7.4</v>
      </c>
      <c r="F247" s="43"/>
      <c r="G247" s="44"/>
    </row>
    <row r="248" spans="1:7">
      <c r="A248" s="37">
        <v>-257</v>
      </c>
      <c r="B248" s="37">
        <v>8.5299999999999994</v>
      </c>
      <c r="C248" s="38">
        <v>4.5</v>
      </c>
      <c r="D248" s="36"/>
      <c r="E248" s="37">
        <v>4.03</v>
      </c>
      <c r="F248" s="43"/>
      <c r="G248" s="44"/>
    </row>
    <row r="249" spans="1:7">
      <c r="A249" s="37">
        <v>-258</v>
      </c>
      <c r="B249" s="37">
        <v>18.97</v>
      </c>
      <c r="C249" s="38">
        <v>10</v>
      </c>
      <c r="D249" s="36"/>
      <c r="E249" s="37">
        <v>8.9700000000000006</v>
      </c>
      <c r="F249" s="43"/>
      <c r="G249" s="44"/>
    </row>
    <row r="250" spans="1:7">
      <c r="A250" s="37">
        <v>-259</v>
      </c>
      <c r="B250" s="37">
        <v>11.57</v>
      </c>
      <c r="C250" s="38">
        <v>6.1</v>
      </c>
      <c r="D250" s="36"/>
      <c r="E250" s="37">
        <v>5.47</v>
      </c>
      <c r="F250" s="43"/>
      <c r="G250" s="44"/>
    </row>
    <row r="251" spans="1:7">
      <c r="A251" s="37">
        <v>-260</v>
      </c>
      <c r="B251" s="37">
        <v>21.34</v>
      </c>
      <c r="C251" s="38">
        <v>11.25</v>
      </c>
      <c r="D251" s="36"/>
      <c r="E251" s="37">
        <v>10.09</v>
      </c>
      <c r="F251" s="43"/>
      <c r="G251" s="44"/>
    </row>
    <row r="252" spans="1:7">
      <c r="A252" s="37">
        <v>-261</v>
      </c>
      <c r="B252" s="37">
        <v>15.65</v>
      </c>
      <c r="C252" s="38">
        <v>8.25</v>
      </c>
      <c r="D252" s="36"/>
      <c r="E252" s="37">
        <v>7.4</v>
      </c>
      <c r="F252" s="43"/>
      <c r="G252" s="44"/>
    </row>
    <row r="253" spans="1:7">
      <c r="A253" s="37">
        <v>-262</v>
      </c>
      <c r="B253" s="37">
        <v>8.5299999999999994</v>
      </c>
      <c r="C253" s="38">
        <v>4.5</v>
      </c>
      <c r="D253" s="36"/>
      <c r="E253" s="37">
        <v>4.03</v>
      </c>
      <c r="F253" s="43"/>
      <c r="G253" s="44"/>
    </row>
    <row r="254" spans="1:7">
      <c r="A254" s="37">
        <v>-263</v>
      </c>
      <c r="B254" s="37">
        <v>8.5299999999999994</v>
      </c>
      <c r="C254" s="38">
        <v>4.5</v>
      </c>
      <c r="D254" s="36"/>
      <c r="E254" s="37">
        <v>4.03</v>
      </c>
      <c r="F254" s="43"/>
      <c r="G254" s="44"/>
    </row>
    <row r="255" spans="1:7">
      <c r="A255" s="37">
        <v>-264</v>
      </c>
      <c r="B255" s="37">
        <v>15.65</v>
      </c>
      <c r="C255" s="38">
        <v>8.25</v>
      </c>
      <c r="D255" s="36"/>
      <c r="E255" s="37">
        <v>7.4</v>
      </c>
      <c r="F255" s="43"/>
      <c r="G255" s="44"/>
    </row>
    <row r="256" spans="1:7">
      <c r="A256" s="37">
        <v>-265</v>
      </c>
      <c r="B256" s="37">
        <v>21.34</v>
      </c>
      <c r="C256" s="38">
        <v>11.25</v>
      </c>
      <c r="D256" s="36"/>
      <c r="E256" s="37">
        <v>10.09</v>
      </c>
      <c r="F256" s="43"/>
      <c r="G256" s="44"/>
    </row>
    <row r="257" spans="1:7">
      <c r="A257" s="37">
        <v>-266</v>
      </c>
      <c r="B257" s="37">
        <v>11.57</v>
      </c>
      <c r="C257" s="38">
        <v>6.1</v>
      </c>
      <c r="D257" s="36"/>
      <c r="E257" s="37">
        <v>5.47</v>
      </c>
      <c r="F257" s="43"/>
      <c r="G257" s="44"/>
    </row>
    <row r="258" spans="1:7">
      <c r="A258" s="41" t="s">
        <v>58</v>
      </c>
      <c r="B258" s="43">
        <v>437.73</v>
      </c>
      <c r="C258" s="34">
        <v>230.79</v>
      </c>
      <c r="D258" s="34"/>
      <c r="E258" s="43">
        <v>206.94</v>
      </c>
      <c r="F258" s="43"/>
      <c r="G258" s="44"/>
    </row>
    <row r="259" spans="1:7">
      <c r="A259" s="45" t="s">
        <v>60</v>
      </c>
      <c r="B259" s="43"/>
      <c r="C259" s="36"/>
      <c r="D259" s="36"/>
      <c r="E259" s="43"/>
      <c r="F259" s="43"/>
      <c r="G259" s="44"/>
    </row>
    <row r="260" spans="1:7" ht="20.25">
      <c r="A260" s="114" t="s">
        <v>46</v>
      </c>
      <c r="B260" s="114"/>
      <c r="C260" s="114"/>
      <c r="D260" s="114"/>
      <c r="E260" s="114"/>
      <c r="F260" s="114"/>
      <c r="G260" s="114"/>
    </row>
    <row r="261" spans="1:7">
      <c r="A261" s="116" t="s">
        <v>209</v>
      </c>
      <c r="B261" s="116"/>
      <c r="C261" s="116"/>
      <c r="D261" s="116"/>
      <c r="E261" s="116"/>
      <c r="F261" s="116"/>
      <c r="G261" s="116"/>
    </row>
    <row r="262" spans="1:7">
      <c r="A262" s="110" t="s">
        <v>48</v>
      </c>
      <c r="B262" s="109" t="s">
        <v>49</v>
      </c>
      <c r="C262" s="109" t="s">
        <v>50</v>
      </c>
      <c r="D262" s="109"/>
      <c r="E262" s="109"/>
      <c r="F262" s="34"/>
      <c r="G262" s="42" t="s">
        <v>51</v>
      </c>
    </row>
    <row r="263" spans="1:7" ht="16.5" customHeight="1">
      <c r="A263" s="110"/>
      <c r="B263" s="109"/>
      <c r="C263" s="108" t="s">
        <v>52</v>
      </c>
      <c r="D263" s="108" t="s">
        <v>53</v>
      </c>
      <c r="E263" s="107" t="s">
        <v>54</v>
      </c>
      <c r="F263" s="35"/>
      <c r="G263" s="42">
        <v>0.89654500000000004</v>
      </c>
    </row>
    <row r="264" spans="1:7">
      <c r="A264" s="110"/>
      <c r="B264" s="109"/>
      <c r="C264" s="108"/>
      <c r="D264" s="108"/>
      <c r="E264" s="107"/>
      <c r="F264" s="35"/>
      <c r="G264" s="42" t="s">
        <v>55</v>
      </c>
    </row>
    <row r="265" spans="1:7">
      <c r="A265" s="37">
        <v>-267</v>
      </c>
      <c r="B265" s="37">
        <v>18.97</v>
      </c>
      <c r="C265" s="38">
        <v>10</v>
      </c>
      <c r="D265" s="36"/>
      <c r="E265" s="37">
        <v>8.9700000000000006</v>
      </c>
      <c r="F265" s="43"/>
      <c r="G265" s="44"/>
    </row>
    <row r="266" spans="1:7">
      <c r="A266" s="37">
        <v>-268</v>
      </c>
      <c r="B266" s="37">
        <v>8.5299999999999994</v>
      </c>
      <c r="C266" s="38">
        <v>4.5</v>
      </c>
      <c r="D266" s="36"/>
      <c r="E266" s="37">
        <v>4.03</v>
      </c>
      <c r="F266" s="43"/>
      <c r="G266" s="44"/>
    </row>
    <row r="267" spans="1:7">
      <c r="A267" s="37">
        <v>-269</v>
      </c>
      <c r="B267" s="37">
        <v>15.65</v>
      </c>
      <c r="C267" s="38">
        <v>8.25</v>
      </c>
      <c r="D267" s="36"/>
      <c r="E267" s="37">
        <v>7.4</v>
      </c>
      <c r="F267" s="43"/>
      <c r="G267" s="44"/>
    </row>
    <row r="268" spans="1:7">
      <c r="A268" s="41" t="s">
        <v>64</v>
      </c>
      <c r="B268" s="43"/>
      <c r="C268" s="36"/>
      <c r="D268" s="36"/>
      <c r="E268" s="43"/>
      <c r="F268" s="43"/>
      <c r="G268" s="44"/>
    </row>
    <row r="269" spans="1:7">
      <c r="A269" s="37">
        <v>-101</v>
      </c>
      <c r="B269" s="37">
        <v>15.65</v>
      </c>
      <c r="C269" s="38">
        <v>8.25</v>
      </c>
      <c r="D269" s="36"/>
      <c r="E269" s="37">
        <v>7.4</v>
      </c>
      <c r="F269" s="43"/>
      <c r="G269" s="44"/>
    </row>
    <row r="270" spans="1:7">
      <c r="A270" s="37">
        <v>-102</v>
      </c>
      <c r="B270" s="37">
        <v>8.5299999999999994</v>
      </c>
      <c r="C270" s="38">
        <v>4.5</v>
      </c>
      <c r="D270" s="36"/>
      <c r="E270" s="37">
        <v>4.03</v>
      </c>
      <c r="F270" s="43"/>
      <c r="G270" s="44"/>
    </row>
    <row r="271" spans="1:7">
      <c r="A271" s="37">
        <v>-103</v>
      </c>
      <c r="B271" s="37">
        <v>20.65</v>
      </c>
      <c r="C271" s="38">
        <v>10.89</v>
      </c>
      <c r="D271" s="34"/>
      <c r="E271" s="37">
        <v>9.76</v>
      </c>
      <c r="F271" s="43"/>
      <c r="G271" s="44"/>
    </row>
    <row r="272" spans="1:7">
      <c r="A272" s="37">
        <v>-104</v>
      </c>
      <c r="B272" s="37">
        <v>14.72</v>
      </c>
      <c r="C272" s="38">
        <v>7.76</v>
      </c>
      <c r="D272" s="36"/>
      <c r="E272" s="37">
        <v>6.96</v>
      </c>
      <c r="F272" s="43"/>
      <c r="G272" s="44"/>
    </row>
    <row r="273" spans="1:7">
      <c r="A273" s="37">
        <v>-105</v>
      </c>
      <c r="B273" s="37">
        <v>14.72</v>
      </c>
      <c r="C273" s="38">
        <v>7.76</v>
      </c>
      <c r="D273" s="36"/>
      <c r="E273" s="37">
        <v>6.96</v>
      </c>
      <c r="F273" s="43"/>
      <c r="G273" s="44"/>
    </row>
    <row r="274" spans="1:7">
      <c r="A274" s="37">
        <v>-106</v>
      </c>
      <c r="B274" s="37">
        <v>14.72</v>
      </c>
      <c r="C274" s="38">
        <v>7.76</v>
      </c>
      <c r="D274" s="36"/>
      <c r="E274" s="37">
        <v>6.96</v>
      </c>
      <c r="F274" s="43"/>
      <c r="G274" s="44"/>
    </row>
    <row r="275" spans="1:7">
      <c r="A275" s="37">
        <v>-107</v>
      </c>
      <c r="B275" s="37">
        <v>22.02</v>
      </c>
      <c r="C275" s="38">
        <v>11.61</v>
      </c>
      <c r="D275" s="36"/>
      <c r="E275" s="37">
        <v>10.41</v>
      </c>
      <c r="F275" s="43"/>
      <c r="G275" s="44"/>
    </row>
    <row r="276" spans="1:7">
      <c r="A276" s="37">
        <v>-108</v>
      </c>
      <c r="B276" s="37">
        <v>17.47</v>
      </c>
      <c r="C276" s="38">
        <v>9.2100000000000009</v>
      </c>
      <c r="D276" s="36"/>
      <c r="E276" s="37">
        <v>8.26</v>
      </c>
      <c r="F276" s="43"/>
      <c r="G276" s="44"/>
    </row>
    <row r="277" spans="1:7">
      <c r="A277" s="37">
        <v>-109</v>
      </c>
      <c r="B277" s="37">
        <v>13.75</v>
      </c>
      <c r="C277" s="38">
        <v>7.25</v>
      </c>
      <c r="D277" s="34"/>
      <c r="E277" s="37">
        <v>6.5</v>
      </c>
      <c r="F277" s="43"/>
      <c r="G277" s="44"/>
    </row>
    <row r="278" spans="1:7">
      <c r="A278" s="37">
        <v>-110</v>
      </c>
      <c r="B278" s="37">
        <v>13.75</v>
      </c>
      <c r="C278" s="38">
        <v>7.25</v>
      </c>
      <c r="D278" s="34"/>
      <c r="E278" s="37">
        <v>6.5</v>
      </c>
      <c r="F278" s="43"/>
      <c r="G278" s="44"/>
    </row>
    <row r="279" spans="1:7">
      <c r="A279" s="37">
        <v>-111</v>
      </c>
      <c r="B279" s="37">
        <v>17.47</v>
      </c>
      <c r="C279" s="38">
        <v>9.2100000000000009</v>
      </c>
      <c r="D279" s="36"/>
      <c r="E279" s="37">
        <v>8.26</v>
      </c>
      <c r="F279" s="43"/>
      <c r="G279" s="44"/>
    </row>
    <row r="280" spans="1:7">
      <c r="A280" s="37">
        <v>-112</v>
      </c>
      <c r="B280" s="37">
        <v>22.02</v>
      </c>
      <c r="C280" s="38">
        <v>11.61</v>
      </c>
      <c r="D280" s="36"/>
      <c r="E280" s="37">
        <v>10.41</v>
      </c>
      <c r="F280" s="43"/>
      <c r="G280" s="44"/>
    </row>
    <row r="281" spans="1:7">
      <c r="A281" s="37">
        <v>-113</v>
      </c>
      <c r="B281" s="37">
        <v>14.72</v>
      </c>
      <c r="C281" s="38">
        <v>7.76</v>
      </c>
      <c r="D281" s="36"/>
      <c r="E281" s="37">
        <v>6.96</v>
      </c>
      <c r="F281" s="43"/>
      <c r="G281" s="44"/>
    </row>
    <row r="282" spans="1:7">
      <c r="A282" s="37">
        <v>-114</v>
      </c>
      <c r="B282" s="37">
        <v>14.72</v>
      </c>
      <c r="C282" s="38">
        <v>7.76</v>
      </c>
      <c r="D282" s="36"/>
      <c r="E282" s="37">
        <v>6.96</v>
      </c>
      <c r="F282" s="43"/>
      <c r="G282" s="44"/>
    </row>
    <row r="283" spans="1:7">
      <c r="A283" s="37">
        <v>-115</v>
      </c>
      <c r="B283" s="37">
        <v>14.72</v>
      </c>
      <c r="C283" s="38">
        <v>7.76</v>
      </c>
      <c r="D283" s="36"/>
      <c r="E283" s="37">
        <v>6.96</v>
      </c>
      <c r="F283" s="43"/>
      <c r="G283" s="44"/>
    </row>
    <row r="284" spans="1:7">
      <c r="A284" s="37">
        <v>-116</v>
      </c>
      <c r="B284" s="37">
        <v>14.72</v>
      </c>
      <c r="C284" s="38">
        <v>7.76</v>
      </c>
      <c r="D284" s="36"/>
      <c r="E284" s="37">
        <v>6.96</v>
      </c>
      <c r="F284" s="43"/>
      <c r="G284" s="44"/>
    </row>
    <row r="285" spans="1:7">
      <c r="A285" s="37">
        <v>-117</v>
      </c>
      <c r="B285" s="37">
        <v>14.72</v>
      </c>
      <c r="C285" s="38">
        <v>7.76</v>
      </c>
      <c r="D285" s="36"/>
      <c r="E285" s="37">
        <v>6.96</v>
      </c>
      <c r="F285" s="43"/>
      <c r="G285" s="44"/>
    </row>
    <row r="286" spans="1:7">
      <c r="A286" s="37">
        <v>-118</v>
      </c>
      <c r="B286" s="37">
        <v>14.72</v>
      </c>
      <c r="C286" s="38">
        <v>7.76</v>
      </c>
      <c r="D286" s="36"/>
      <c r="E286" s="37">
        <v>6.96</v>
      </c>
      <c r="F286" s="43"/>
      <c r="G286" s="44"/>
    </row>
    <row r="287" spans="1:7">
      <c r="A287" s="37">
        <v>-119</v>
      </c>
      <c r="B287" s="37">
        <v>22.02</v>
      </c>
      <c r="C287" s="38">
        <v>11.61</v>
      </c>
      <c r="D287" s="36"/>
      <c r="E287" s="37">
        <v>10.41</v>
      </c>
      <c r="F287" s="43"/>
      <c r="G287" s="44"/>
    </row>
    <row r="288" spans="1:7">
      <c r="A288" s="37">
        <v>-120</v>
      </c>
      <c r="B288" s="37">
        <v>17.47</v>
      </c>
      <c r="C288" s="38">
        <v>9.2100000000000009</v>
      </c>
      <c r="D288" s="36"/>
      <c r="E288" s="37">
        <v>8.26</v>
      </c>
      <c r="F288" s="43"/>
      <c r="G288" s="44"/>
    </row>
    <row r="289" spans="1:7">
      <c r="A289" s="37">
        <v>-121</v>
      </c>
      <c r="B289" s="37">
        <v>13.75</v>
      </c>
      <c r="C289" s="38">
        <v>7.25</v>
      </c>
      <c r="D289" s="36"/>
      <c r="E289" s="37">
        <v>6.5</v>
      </c>
      <c r="F289" s="43"/>
      <c r="G289" s="44"/>
    </row>
    <row r="290" spans="1:7">
      <c r="A290" s="37">
        <v>-122</v>
      </c>
      <c r="B290" s="37">
        <v>13.75</v>
      </c>
      <c r="C290" s="38">
        <v>7.25</v>
      </c>
      <c r="D290" s="36"/>
      <c r="E290" s="37">
        <v>6.5</v>
      </c>
      <c r="F290" s="43"/>
      <c r="G290" s="44"/>
    </row>
    <row r="291" spans="1:7">
      <c r="A291" s="37">
        <v>-123</v>
      </c>
      <c r="B291" s="37">
        <v>17.47</v>
      </c>
      <c r="C291" s="38">
        <v>9.2100000000000009</v>
      </c>
      <c r="D291" s="36"/>
      <c r="E291" s="37">
        <v>8.26</v>
      </c>
      <c r="F291" s="43"/>
      <c r="G291" s="44"/>
    </row>
    <row r="292" spans="1:7">
      <c r="A292" s="37">
        <v>-124</v>
      </c>
      <c r="B292" s="37">
        <v>22.02</v>
      </c>
      <c r="C292" s="38">
        <v>11.61</v>
      </c>
      <c r="D292" s="36"/>
      <c r="E292" s="37">
        <v>10.41</v>
      </c>
      <c r="F292" s="43"/>
      <c r="G292" s="44"/>
    </row>
    <row r="293" spans="1:7">
      <c r="A293" s="37">
        <v>-125</v>
      </c>
      <c r="B293" s="37">
        <v>14.72</v>
      </c>
      <c r="C293" s="38">
        <v>7.76</v>
      </c>
      <c r="D293" s="36"/>
      <c r="E293" s="37">
        <v>6.96</v>
      </c>
      <c r="F293" s="43"/>
      <c r="G293" s="44"/>
    </row>
    <row r="294" spans="1:7">
      <c r="A294" s="37">
        <v>-126</v>
      </c>
      <c r="B294" s="37">
        <v>14.72</v>
      </c>
      <c r="C294" s="38">
        <v>7.76</v>
      </c>
      <c r="D294" s="36"/>
      <c r="E294" s="37">
        <v>6.96</v>
      </c>
      <c r="F294" s="43"/>
      <c r="G294" s="44"/>
    </row>
    <row r="295" spans="1:7">
      <c r="A295" s="41" t="s">
        <v>58</v>
      </c>
      <c r="B295" s="43">
        <v>462.86</v>
      </c>
      <c r="C295" s="34">
        <v>244.03</v>
      </c>
      <c r="D295" s="34"/>
      <c r="E295" s="43">
        <v>218.83</v>
      </c>
      <c r="F295" s="43"/>
      <c r="G295" s="44"/>
    </row>
    <row r="296" spans="1:7">
      <c r="A296" s="45" t="s">
        <v>60</v>
      </c>
      <c r="B296" s="43"/>
      <c r="C296" s="36"/>
      <c r="D296" s="36"/>
      <c r="E296" s="43"/>
      <c r="F296" s="43"/>
      <c r="G296" s="44"/>
    </row>
    <row r="297" spans="1:7" ht="20.25">
      <c r="A297" s="114" t="s">
        <v>46</v>
      </c>
      <c r="B297" s="114"/>
      <c r="C297" s="114"/>
      <c r="D297" s="114"/>
      <c r="E297" s="114"/>
      <c r="F297" s="114"/>
      <c r="G297" s="114"/>
    </row>
    <row r="298" spans="1:7">
      <c r="A298" s="116" t="s">
        <v>209</v>
      </c>
      <c r="B298" s="116"/>
      <c r="C298" s="116"/>
      <c r="D298" s="116"/>
      <c r="E298" s="116"/>
      <c r="F298" s="116"/>
      <c r="G298" s="116"/>
    </row>
    <row r="299" spans="1:7">
      <c r="A299" s="110" t="s">
        <v>48</v>
      </c>
      <c r="B299" s="109" t="s">
        <v>49</v>
      </c>
      <c r="C299" s="109" t="s">
        <v>50</v>
      </c>
      <c r="D299" s="109"/>
      <c r="E299" s="109"/>
      <c r="F299" s="34"/>
      <c r="G299" s="42" t="s">
        <v>51</v>
      </c>
    </row>
    <row r="300" spans="1:7" ht="16.5" customHeight="1">
      <c r="A300" s="110"/>
      <c r="B300" s="109"/>
      <c r="C300" s="108" t="s">
        <v>52</v>
      </c>
      <c r="D300" s="108" t="s">
        <v>53</v>
      </c>
      <c r="E300" s="107" t="s">
        <v>54</v>
      </c>
      <c r="F300" s="35"/>
      <c r="G300" s="42">
        <v>0.89654500000000004</v>
      </c>
    </row>
    <row r="301" spans="1:7">
      <c r="A301" s="110"/>
      <c r="B301" s="109"/>
      <c r="C301" s="108"/>
      <c r="D301" s="108"/>
      <c r="E301" s="107"/>
      <c r="F301" s="35"/>
      <c r="G301" s="42" t="s">
        <v>55</v>
      </c>
    </row>
    <row r="302" spans="1:7">
      <c r="A302" s="37">
        <v>-127</v>
      </c>
      <c r="B302" s="37">
        <v>14.72</v>
      </c>
      <c r="C302" s="38">
        <v>7.76</v>
      </c>
      <c r="D302" s="36"/>
      <c r="E302" s="37">
        <v>6.96</v>
      </c>
      <c r="F302" s="43"/>
      <c r="G302" s="44"/>
    </row>
    <row r="303" spans="1:7">
      <c r="A303" s="37">
        <v>-128</v>
      </c>
      <c r="B303" s="37">
        <v>20.65</v>
      </c>
      <c r="C303" s="38">
        <v>10.89</v>
      </c>
      <c r="D303" s="36"/>
      <c r="E303" s="37">
        <v>9.76</v>
      </c>
      <c r="F303" s="43"/>
      <c r="G303" s="44"/>
    </row>
    <row r="304" spans="1:7">
      <c r="A304" s="37">
        <v>-129</v>
      </c>
      <c r="B304" s="37">
        <v>8.5299999999999994</v>
      </c>
      <c r="C304" s="38">
        <v>4.5</v>
      </c>
      <c r="D304" s="36"/>
      <c r="E304" s="37">
        <v>4.03</v>
      </c>
      <c r="F304" s="43"/>
      <c r="G304" s="44"/>
    </row>
    <row r="305" spans="1:7">
      <c r="A305" s="37">
        <v>-130</v>
      </c>
      <c r="B305" s="37">
        <v>15.65</v>
      </c>
      <c r="C305" s="38">
        <v>8.25</v>
      </c>
      <c r="D305" s="36"/>
      <c r="E305" s="37">
        <v>7.4</v>
      </c>
      <c r="F305" s="43"/>
      <c r="G305" s="44"/>
    </row>
    <row r="306" spans="1:7">
      <c r="A306" s="37">
        <v>-131</v>
      </c>
      <c r="B306" s="37">
        <v>21.34</v>
      </c>
      <c r="C306" s="38">
        <v>11.25</v>
      </c>
      <c r="D306" s="36"/>
      <c r="E306" s="37">
        <v>10.09</v>
      </c>
      <c r="F306" s="43"/>
      <c r="G306" s="44"/>
    </row>
    <row r="307" spans="1:7">
      <c r="A307" s="37">
        <v>-132</v>
      </c>
      <c r="B307" s="37">
        <v>11.57</v>
      </c>
      <c r="C307" s="38">
        <v>6.1</v>
      </c>
      <c r="D307" s="36"/>
      <c r="E307" s="37">
        <v>5.47</v>
      </c>
      <c r="F307" s="43"/>
      <c r="G307" s="44"/>
    </row>
    <row r="308" spans="1:7">
      <c r="A308" s="37">
        <v>-133</v>
      </c>
      <c r="B308" s="37">
        <v>18.97</v>
      </c>
      <c r="C308" s="38">
        <v>10</v>
      </c>
      <c r="D308" s="34"/>
      <c r="E308" s="37">
        <v>8.9700000000000006</v>
      </c>
      <c r="F308" s="43"/>
      <c r="G308" s="44"/>
    </row>
    <row r="309" spans="1:7">
      <c r="A309" s="37">
        <v>-134</v>
      </c>
      <c r="B309" s="37">
        <v>8.5299999999999994</v>
      </c>
      <c r="C309" s="38">
        <v>4.5</v>
      </c>
      <c r="D309" s="36"/>
      <c r="E309" s="37">
        <v>4.03</v>
      </c>
      <c r="F309" s="43"/>
      <c r="G309" s="44"/>
    </row>
    <row r="310" spans="1:7">
      <c r="A310" s="37">
        <v>-135</v>
      </c>
      <c r="B310" s="37">
        <v>15.65</v>
      </c>
      <c r="C310" s="38">
        <v>8.25</v>
      </c>
      <c r="D310" s="36"/>
      <c r="E310" s="37">
        <v>7.4</v>
      </c>
      <c r="F310" s="43"/>
      <c r="G310" s="44"/>
    </row>
    <row r="311" spans="1:7">
      <c r="A311" s="41" t="s">
        <v>205</v>
      </c>
      <c r="B311" s="43"/>
      <c r="C311" s="36"/>
      <c r="D311" s="36"/>
      <c r="E311" s="43"/>
      <c r="F311" s="43"/>
      <c r="G311" s="44"/>
    </row>
    <row r="312" spans="1:7">
      <c r="A312" s="37">
        <v>-1</v>
      </c>
      <c r="B312" s="37">
        <v>18.95</v>
      </c>
      <c r="C312" s="38">
        <v>9.99</v>
      </c>
      <c r="D312" s="36"/>
      <c r="E312" s="37">
        <v>8.9600000000000009</v>
      </c>
      <c r="F312" s="43"/>
      <c r="G312" s="44"/>
    </row>
    <row r="313" spans="1:7">
      <c r="A313" s="37">
        <v>-2</v>
      </c>
      <c r="B313" s="37">
        <v>14.72</v>
      </c>
      <c r="C313" s="38">
        <v>7.76</v>
      </c>
      <c r="D313" s="36"/>
      <c r="E313" s="37">
        <v>6.96</v>
      </c>
      <c r="F313" s="43"/>
      <c r="G313" s="44"/>
    </row>
    <row r="314" spans="1:7">
      <c r="A314" s="37">
        <v>-3</v>
      </c>
      <c r="B314" s="37">
        <v>14.72</v>
      </c>
      <c r="C314" s="38">
        <v>7.76</v>
      </c>
      <c r="D314" s="34"/>
      <c r="E314" s="37">
        <v>6.96</v>
      </c>
      <c r="F314" s="43"/>
      <c r="G314" s="44"/>
    </row>
    <row r="315" spans="1:7">
      <c r="A315" s="37">
        <v>-4</v>
      </c>
      <c r="B315" s="37">
        <v>14.72</v>
      </c>
      <c r="C315" s="38">
        <v>7.76</v>
      </c>
      <c r="D315" s="34"/>
      <c r="E315" s="37">
        <v>6.96</v>
      </c>
      <c r="F315" s="43"/>
      <c r="G315" s="44"/>
    </row>
    <row r="316" spans="1:7">
      <c r="A316" s="37">
        <v>-5</v>
      </c>
      <c r="B316" s="37">
        <v>22.02</v>
      </c>
      <c r="C316" s="38">
        <v>11.61</v>
      </c>
      <c r="D316" s="36"/>
      <c r="E316" s="37">
        <v>10.41</v>
      </c>
      <c r="F316" s="43"/>
      <c r="G316" s="44"/>
    </row>
    <row r="317" spans="1:7">
      <c r="A317" s="37">
        <v>-6</v>
      </c>
      <c r="B317" s="37">
        <v>17.47</v>
      </c>
      <c r="C317" s="38">
        <v>9.2100000000000009</v>
      </c>
      <c r="D317" s="36"/>
      <c r="E317" s="37">
        <v>8.26</v>
      </c>
      <c r="F317" s="43"/>
      <c r="G317" s="44"/>
    </row>
    <row r="318" spans="1:7">
      <c r="A318" s="37">
        <v>-7</v>
      </c>
      <c r="B318" s="37">
        <v>13.75</v>
      </c>
      <c r="C318" s="38">
        <v>7.25</v>
      </c>
      <c r="D318" s="36"/>
      <c r="E318" s="37">
        <v>6.5</v>
      </c>
      <c r="F318" s="43"/>
      <c r="G318" s="44"/>
    </row>
    <row r="319" spans="1:7">
      <c r="A319" s="37">
        <v>-8</v>
      </c>
      <c r="B319" s="37">
        <v>13.75</v>
      </c>
      <c r="C319" s="38">
        <v>7.25</v>
      </c>
      <c r="D319" s="36"/>
      <c r="E319" s="37">
        <v>6.5</v>
      </c>
      <c r="F319" s="43"/>
      <c r="G319" s="44"/>
    </row>
    <row r="320" spans="1:7">
      <c r="A320" s="37">
        <v>-9</v>
      </c>
      <c r="B320" s="37">
        <v>17.47</v>
      </c>
      <c r="C320" s="38">
        <v>9.2100000000000009</v>
      </c>
      <c r="D320" s="36"/>
      <c r="E320" s="37">
        <v>8.26</v>
      </c>
      <c r="F320" s="43"/>
      <c r="G320" s="44"/>
    </row>
    <row r="321" spans="1:7">
      <c r="A321" s="37">
        <v>-10</v>
      </c>
      <c r="B321" s="37">
        <v>22.02</v>
      </c>
      <c r="C321" s="38">
        <v>11.61</v>
      </c>
      <c r="D321" s="36"/>
      <c r="E321" s="37">
        <v>10.41</v>
      </c>
      <c r="F321" s="43"/>
      <c r="G321" s="44"/>
    </row>
    <row r="322" spans="1:7">
      <c r="A322" s="37">
        <v>-11</v>
      </c>
      <c r="B322" s="37">
        <v>14.72</v>
      </c>
      <c r="C322" s="38">
        <v>7.76</v>
      </c>
      <c r="D322" s="36"/>
      <c r="E322" s="37">
        <v>6.96</v>
      </c>
      <c r="F322" s="43"/>
      <c r="G322" s="44"/>
    </row>
    <row r="323" spans="1:7">
      <c r="A323" s="37">
        <v>-12</v>
      </c>
      <c r="B323" s="37">
        <v>14.72</v>
      </c>
      <c r="C323" s="38">
        <v>7.76</v>
      </c>
      <c r="D323" s="36"/>
      <c r="E323" s="37">
        <v>6.96</v>
      </c>
      <c r="F323" s="43"/>
      <c r="G323" s="44"/>
    </row>
    <row r="324" spans="1:7">
      <c r="A324" s="37">
        <v>-13</v>
      </c>
      <c r="B324" s="37">
        <v>14.72</v>
      </c>
      <c r="C324" s="38">
        <v>7.76</v>
      </c>
      <c r="D324" s="36"/>
      <c r="E324" s="37">
        <v>6.96</v>
      </c>
      <c r="F324" s="43"/>
      <c r="G324" s="44"/>
    </row>
    <row r="325" spans="1:7">
      <c r="A325" s="37">
        <v>-14</v>
      </c>
      <c r="B325" s="37">
        <v>20.65</v>
      </c>
      <c r="C325" s="38">
        <v>10.89</v>
      </c>
      <c r="D325" s="36"/>
      <c r="E325" s="37">
        <v>9.76</v>
      </c>
      <c r="F325" s="43"/>
      <c r="G325" s="44"/>
    </row>
    <row r="326" spans="1:7">
      <c r="A326" s="37">
        <v>-15</v>
      </c>
      <c r="B326" s="37">
        <v>20.65</v>
      </c>
      <c r="C326" s="38">
        <v>10.89</v>
      </c>
      <c r="D326" s="36"/>
      <c r="E326" s="37">
        <v>9.76</v>
      </c>
      <c r="F326" s="43"/>
      <c r="G326" s="44"/>
    </row>
    <row r="327" spans="1:7">
      <c r="A327" s="37">
        <v>-16</v>
      </c>
      <c r="B327" s="37">
        <v>14.72</v>
      </c>
      <c r="C327" s="38">
        <v>7.76</v>
      </c>
      <c r="D327" s="36"/>
      <c r="E327" s="37">
        <v>6.96</v>
      </c>
      <c r="F327" s="43"/>
      <c r="G327" s="44"/>
    </row>
    <row r="328" spans="1:7">
      <c r="A328" s="37">
        <v>-17</v>
      </c>
      <c r="B328" s="37">
        <v>14.72</v>
      </c>
      <c r="C328" s="38">
        <v>7.76</v>
      </c>
      <c r="D328" s="36"/>
      <c r="E328" s="37">
        <v>6.96</v>
      </c>
      <c r="F328" s="43"/>
      <c r="G328" s="44"/>
    </row>
    <row r="329" spans="1:7">
      <c r="A329" s="37">
        <v>-18</v>
      </c>
      <c r="B329" s="37">
        <v>14.72</v>
      </c>
      <c r="C329" s="38">
        <v>7.76</v>
      </c>
      <c r="D329" s="36"/>
      <c r="E329" s="37">
        <v>6.96</v>
      </c>
      <c r="F329" s="43"/>
      <c r="G329" s="44"/>
    </row>
    <row r="330" spans="1:7">
      <c r="A330" s="37">
        <v>-19</v>
      </c>
      <c r="B330" s="37">
        <v>22.02</v>
      </c>
      <c r="C330" s="38">
        <v>11.61</v>
      </c>
      <c r="D330" s="36"/>
      <c r="E330" s="37">
        <v>10.41</v>
      </c>
      <c r="F330" s="43"/>
      <c r="G330" s="44"/>
    </row>
    <row r="331" spans="1:7">
      <c r="A331" s="37">
        <v>-20</v>
      </c>
      <c r="B331" s="37">
        <v>17.47</v>
      </c>
      <c r="C331" s="38">
        <v>9.2100000000000009</v>
      </c>
      <c r="D331" s="36"/>
      <c r="E331" s="37">
        <v>8.26</v>
      </c>
      <c r="F331" s="43"/>
      <c r="G331" s="44"/>
    </row>
    <row r="332" spans="1:7">
      <c r="A332" s="41" t="s">
        <v>58</v>
      </c>
      <c r="B332" s="43">
        <v>474.31</v>
      </c>
      <c r="C332" s="34">
        <v>250.07</v>
      </c>
      <c r="D332" s="34"/>
      <c r="E332" s="43">
        <v>224.24</v>
      </c>
      <c r="F332" s="43"/>
      <c r="G332" s="44"/>
    </row>
    <row r="333" spans="1:7">
      <c r="A333" s="45" t="s">
        <v>60</v>
      </c>
      <c r="B333" s="43"/>
      <c r="C333" s="36"/>
      <c r="D333" s="36"/>
      <c r="E333" s="43"/>
      <c r="F333" s="43"/>
      <c r="G333" s="44"/>
    </row>
    <row r="334" spans="1:7" ht="20.25">
      <c r="A334" s="114" t="s">
        <v>46</v>
      </c>
      <c r="B334" s="114"/>
      <c r="C334" s="114"/>
      <c r="D334" s="114"/>
      <c r="E334" s="114"/>
      <c r="F334" s="114"/>
      <c r="G334" s="114"/>
    </row>
    <row r="335" spans="1:7">
      <c r="A335" s="116" t="s">
        <v>209</v>
      </c>
      <c r="B335" s="116"/>
      <c r="C335" s="116"/>
      <c r="D335" s="116"/>
      <c r="E335" s="116"/>
      <c r="F335" s="116"/>
      <c r="G335" s="116"/>
    </row>
    <row r="336" spans="1:7">
      <c r="A336" s="110" t="s">
        <v>48</v>
      </c>
      <c r="B336" s="109" t="s">
        <v>49</v>
      </c>
      <c r="C336" s="109" t="s">
        <v>50</v>
      </c>
      <c r="D336" s="109"/>
      <c r="E336" s="109"/>
      <c r="F336" s="34"/>
      <c r="G336" s="42" t="s">
        <v>51</v>
      </c>
    </row>
    <row r="337" spans="1:7" ht="16.5" customHeight="1">
      <c r="A337" s="110"/>
      <c r="B337" s="109"/>
      <c r="C337" s="108" t="s">
        <v>52</v>
      </c>
      <c r="D337" s="108" t="s">
        <v>53</v>
      </c>
      <c r="E337" s="107" t="s">
        <v>54</v>
      </c>
      <c r="F337" s="35"/>
      <c r="G337" s="42">
        <v>0.89654500000000004</v>
      </c>
    </row>
    <row r="338" spans="1:7">
      <c r="A338" s="110"/>
      <c r="B338" s="109"/>
      <c r="C338" s="108"/>
      <c r="D338" s="108"/>
      <c r="E338" s="107"/>
      <c r="F338" s="35"/>
      <c r="G338" s="42" t="s">
        <v>55</v>
      </c>
    </row>
    <row r="339" spans="1:7">
      <c r="A339" s="37">
        <v>-21</v>
      </c>
      <c r="B339" s="37">
        <v>13.75</v>
      </c>
      <c r="C339" s="38">
        <v>7.25</v>
      </c>
      <c r="D339" s="36"/>
      <c r="E339" s="37">
        <v>6.5</v>
      </c>
      <c r="F339" s="43"/>
      <c r="G339" s="44"/>
    </row>
    <row r="340" spans="1:7">
      <c r="A340" s="37">
        <v>-22</v>
      </c>
      <c r="B340" s="37">
        <v>13.75</v>
      </c>
      <c r="C340" s="38">
        <v>7.25</v>
      </c>
      <c r="D340" s="36"/>
      <c r="E340" s="37">
        <v>6.5</v>
      </c>
      <c r="F340" s="43"/>
      <c r="G340" s="44"/>
    </row>
    <row r="341" spans="1:7">
      <c r="A341" s="37">
        <v>-23</v>
      </c>
      <c r="B341" s="37">
        <v>17.47</v>
      </c>
      <c r="C341" s="38">
        <v>9.2100000000000009</v>
      </c>
      <c r="D341" s="36"/>
      <c r="E341" s="37">
        <v>8.26</v>
      </c>
      <c r="F341" s="43"/>
      <c r="G341" s="44"/>
    </row>
    <row r="342" spans="1:7">
      <c r="A342" s="37">
        <v>-24</v>
      </c>
      <c r="B342" s="37">
        <v>22.02</v>
      </c>
      <c r="C342" s="38">
        <v>11.61</v>
      </c>
      <c r="D342" s="36"/>
      <c r="E342" s="37">
        <v>10.41</v>
      </c>
      <c r="F342" s="43"/>
      <c r="G342" s="44"/>
    </row>
    <row r="343" spans="1:7">
      <c r="A343" s="37">
        <v>-25</v>
      </c>
      <c r="B343" s="37">
        <v>14.72</v>
      </c>
      <c r="C343" s="38">
        <v>7.76</v>
      </c>
      <c r="D343" s="36"/>
      <c r="E343" s="37">
        <v>6.96</v>
      </c>
      <c r="F343" s="43"/>
      <c r="G343" s="44"/>
    </row>
    <row r="344" spans="1:7">
      <c r="A344" s="37">
        <v>-26</v>
      </c>
      <c r="B344" s="37">
        <v>14.72</v>
      </c>
      <c r="C344" s="38">
        <v>7.76</v>
      </c>
      <c r="D344" s="36"/>
      <c r="E344" s="37">
        <v>6.96</v>
      </c>
      <c r="F344" s="43"/>
      <c r="G344" s="44"/>
    </row>
    <row r="345" spans="1:7">
      <c r="A345" s="37">
        <v>-27</v>
      </c>
      <c r="B345" s="37">
        <v>14.72</v>
      </c>
      <c r="C345" s="38">
        <v>7.76</v>
      </c>
      <c r="D345" s="34"/>
      <c r="E345" s="37">
        <v>6.96</v>
      </c>
      <c r="F345" s="43"/>
      <c r="G345" s="44"/>
    </row>
    <row r="346" spans="1:7">
      <c r="A346" s="37">
        <v>-28</v>
      </c>
      <c r="B346" s="37">
        <v>20.65</v>
      </c>
      <c r="C346" s="38">
        <v>10.89</v>
      </c>
      <c r="D346" s="36"/>
      <c r="E346" s="37">
        <v>9.76</v>
      </c>
      <c r="F346" s="43"/>
      <c r="G346" s="44"/>
    </row>
    <row r="347" spans="1:7">
      <c r="A347" s="37">
        <v>-29</v>
      </c>
      <c r="B347" s="37">
        <v>20.65</v>
      </c>
      <c r="C347" s="38">
        <v>10.89</v>
      </c>
      <c r="D347" s="36"/>
      <c r="E347" s="37">
        <v>9.76</v>
      </c>
      <c r="F347" s="43"/>
      <c r="G347" s="44"/>
    </row>
    <row r="348" spans="1:7">
      <c r="A348" s="37">
        <v>-30</v>
      </c>
      <c r="B348" s="37">
        <v>14.72</v>
      </c>
      <c r="C348" s="38">
        <v>7.76</v>
      </c>
      <c r="D348" s="36"/>
      <c r="E348" s="37">
        <v>6.96</v>
      </c>
      <c r="F348" s="43"/>
      <c r="G348" s="44"/>
    </row>
    <row r="349" spans="1:7">
      <c r="A349" s="37">
        <v>-31</v>
      </c>
      <c r="B349" s="37">
        <v>14.72</v>
      </c>
      <c r="C349" s="38">
        <v>7.76</v>
      </c>
      <c r="D349" s="36"/>
      <c r="E349" s="37">
        <v>6.96</v>
      </c>
      <c r="F349" s="43"/>
      <c r="G349" s="44"/>
    </row>
    <row r="350" spans="1:7">
      <c r="A350" s="37">
        <v>-32</v>
      </c>
      <c r="B350" s="37">
        <v>14.72</v>
      </c>
      <c r="C350" s="38">
        <v>7.76</v>
      </c>
      <c r="D350" s="36"/>
      <c r="E350" s="37">
        <v>6.96</v>
      </c>
      <c r="F350" s="43"/>
      <c r="G350" s="44"/>
    </row>
    <row r="351" spans="1:7">
      <c r="A351" s="37">
        <v>-33</v>
      </c>
      <c r="B351" s="37">
        <v>22.02</v>
      </c>
      <c r="C351" s="38">
        <v>11.61</v>
      </c>
      <c r="D351" s="34"/>
      <c r="E351" s="37">
        <v>10.41</v>
      </c>
      <c r="F351" s="43"/>
      <c r="G351" s="44"/>
    </row>
    <row r="352" spans="1:7">
      <c r="A352" s="37">
        <v>-34</v>
      </c>
      <c r="B352" s="37">
        <v>17.47</v>
      </c>
      <c r="C352" s="38">
        <v>9.2100000000000009</v>
      </c>
      <c r="D352" s="34"/>
      <c r="E352" s="37">
        <v>8.26</v>
      </c>
      <c r="F352" s="43"/>
      <c r="G352" s="44"/>
    </row>
    <row r="353" spans="1:7">
      <c r="A353" s="37">
        <v>-35</v>
      </c>
      <c r="B353" s="37">
        <v>13.75</v>
      </c>
      <c r="C353" s="38">
        <v>7.25</v>
      </c>
      <c r="D353" s="36"/>
      <c r="E353" s="37">
        <v>6.5</v>
      </c>
      <c r="F353" s="43"/>
      <c r="G353" s="44"/>
    </row>
    <row r="354" spans="1:7">
      <c r="A354" s="37">
        <v>-36</v>
      </c>
      <c r="B354" s="37">
        <v>13.75</v>
      </c>
      <c r="C354" s="38">
        <v>7.25</v>
      </c>
      <c r="D354" s="36"/>
      <c r="E354" s="37">
        <v>6.5</v>
      </c>
      <c r="F354" s="43"/>
      <c r="G354" s="44"/>
    </row>
    <row r="355" spans="1:7">
      <c r="A355" s="37">
        <v>-37</v>
      </c>
      <c r="B355" s="37">
        <v>17.47</v>
      </c>
      <c r="C355" s="38">
        <v>9.2100000000000009</v>
      </c>
      <c r="D355" s="36"/>
      <c r="E355" s="37">
        <v>8.26</v>
      </c>
      <c r="F355" s="43"/>
      <c r="G355" s="44"/>
    </row>
    <row r="356" spans="1:7">
      <c r="A356" s="37">
        <v>-38</v>
      </c>
      <c r="B356" s="37">
        <v>22.02</v>
      </c>
      <c r="C356" s="38">
        <v>11.61</v>
      </c>
      <c r="D356" s="36"/>
      <c r="E356" s="37">
        <v>10.41</v>
      </c>
      <c r="F356" s="43"/>
      <c r="G356" s="44"/>
    </row>
    <row r="357" spans="1:7">
      <c r="A357" s="37">
        <v>-39</v>
      </c>
      <c r="B357" s="37">
        <v>14.72</v>
      </c>
      <c r="C357" s="38">
        <v>7.76</v>
      </c>
      <c r="D357" s="36"/>
      <c r="E357" s="37">
        <v>6.96</v>
      </c>
      <c r="F357" s="43"/>
      <c r="G357" s="44"/>
    </row>
    <row r="358" spans="1:7">
      <c r="A358" s="37">
        <v>-40</v>
      </c>
      <c r="B358" s="37">
        <v>14.72</v>
      </c>
      <c r="C358" s="38">
        <v>7.76</v>
      </c>
      <c r="D358" s="36"/>
      <c r="E358" s="37">
        <v>6.96</v>
      </c>
      <c r="F358" s="43"/>
      <c r="G358" s="44"/>
    </row>
    <row r="359" spans="1:7">
      <c r="A359" s="37">
        <v>-41</v>
      </c>
      <c r="B359" s="37">
        <v>14.72</v>
      </c>
      <c r="C359" s="38">
        <v>7.76</v>
      </c>
      <c r="D359" s="36"/>
      <c r="E359" s="37">
        <v>6.96</v>
      </c>
      <c r="F359" s="43"/>
      <c r="G359" s="44"/>
    </row>
    <row r="360" spans="1:7">
      <c r="A360" s="37">
        <v>-42</v>
      </c>
      <c r="B360" s="37">
        <v>20.65</v>
      </c>
      <c r="C360" s="38">
        <v>10.89</v>
      </c>
      <c r="D360" s="36"/>
      <c r="E360" s="37">
        <v>9.76</v>
      </c>
      <c r="F360" s="43"/>
      <c r="G360" s="44"/>
    </row>
    <row r="361" spans="1:7">
      <c r="A361" s="37">
        <v>-43</v>
      </c>
      <c r="B361" s="37">
        <v>18.97</v>
      </c>
      <c r="C361" s="38">
        <v>10</v>
      </c>
      <c r="D361" s="36"/>
      <c r="E361" s="37">
        <v>8.9700000000000006</v>
      </c>
      <c r="F361" s="43"/>
      <c r="G361" s="44"/>
    </row>
    <row r="362" spans="1:7">
      <c r="A362" s="37">
        <v>-44</v>
      </c>
      <c r="B362" s="37">
        <v>8.5299999999999994</v>
      </c>
      <c r="C362" s="38">
        <v>4.5</v>
      </c>
      <c r="D362" s="36"/>
      <c r="E362" s="37">
        <v>4.03</v>
      </c>
      <c r="F362" s="43"/>
      <c r="G362" s="44"/>
    </row>
    <row r="363" spans="1:7">
      <c r="A363" s="37">
        <v>-45</v>
      </c>
      <c r="B363" s="37">
        <v>15.65</v>
      </c>
      <c r="C363" s="38">
        <v>8.25</v>
      </c>
      <c r="D363" s="36"/>
      <c r="E363" s="37">
        <v>7.4</v>
      </c>
      <c r="F363" s="43"/>
      <c r="G363" s="44"/>
    </row>
    <row r="364" spans="1:7">
      <c r="A364" s="37">
        <v>-46</v>
      </c>
      <c r="B364" s="37">
        <v>15.65</v>
      </c>
      <c r="C364" s="38">
        <v>8.25</v>
      </c>
      <c r="D364" s="36"/>
      <c r="E364" s="37">
        <v>7.4</v>
      </c>
      <c r="F364" s="43"/>
      <c r="G364" s="44"/>
    </row>
    <row r="365" spans="1:7">
      <c r="A365" s="37">
        <v>-47</v>
      </c>
      <c r="B365" s="37">
        <v>8.5299999999999994</v>
      </c>
      <c r="C365" s="38">
        <v>4.5</v>
      </c>
      <c r="D365" s="36"/>
      <c r="E365" s="37">
        <v>4.03</v>
      </c>
      <c r="F365" s="43"/>
      <c r="G365" s="44"/>
    </row>
    <row r="366" spans="1:7">
      <c r="A366" s="37">
        <v>-48</v>
      </c>
      <c r="B366" s="37">
        <v>8.5299999999999994</v>
      </c>
      <c r="C366" s="38">
        <v>4.5</v>
      </c>
      <c r="D366" s="36"/>
      <c r="E366" s="37">
        <v>4.03</v>
      </c>
      <c r="F366" s="43"/>
      <c r="G366" s="44"/>
    </row>
    <row r="367" spans="1:7">
      <c r="A367" s="37">
        <v>-49</v>
      </c>
      <c r="B367" s="37">
        <v>15.65</v>
      </c>
      <c r="C367" s="38">
        <v>8.25</v>
      </c>
      <c r="D367" s="36"/>
      <c r="E367" s="37">
        <v>7.4</v>
      </c>
      <c r="F367" s="43"/>
      <c r="G367" s="44"/>
    </row>
    <row r="368" spans="1:7">
      <c r="A368" s="37">
        <v>-50</v>
      </c>
      <c r="B368" s="37">
        <v>15.65</v>
      </c>
      <c r="C368" s="38">
        <v>8.25</v>
      </c>
      <c r="D368" s="36"/>
      <c r="E368" s="37">
        <v>7.4</v>
      </c>
      <c r="F368" s="43"/>
      <c r="G368" s="44"/>
    </row>
    <row r="369" spans="1:7">
      <c r="A369" s="41" t="s">
        <v>58</v>
      </c>
      <c r="B369" s="43">
        <v>475.06</v>
      </c>
      <c r="C369" s="34">
        <v>250.47</v>
      </c>
      <c r="D369" s="34"/>
      <c r="E369" s="43">
        <v>224.59</v>
      </c>
      <c r="F369" s="43"/>
      <c r="G369" s="44"/>
    </row>
    <row r="370" spans="1:7">
      <c r="A370" s="45" t="s">
        <v>60</v>
      </c>
      <c r="B370" s="43"/>
      <c r="C370" s="36"/>
      <c r="D370" s="36"/>
      <c r="E370" s="43"/>
      <c r="F370" s="43"/>
      <c r="G370" s="44"/>
    </row>
    <row r="371" spans="1:7" ht="20.25">
      <c r="A371" s="114" t="s">
        <v>46</v>
      </c>
      <c r="B371" s="114"/>
      <c r="C371" s="114"/>
      <c r="D371" s="114"/>
      <c r="E371" s="114"/>
      <c r="F371" s="114"/>
      <c r="G371" s="114"/>
    </row>
    <row r="372" spans="1:7">
      <c r="A372" s="116" t="s">
        <v>209</v>
      </c>
      <c r="B372" s="116"/>
      <c r="C372" s="116"/>
      <c r="D372" s="116"/>
      <c r="E372" s="116"/>
      <c r="F372" s="116"/>
      <c r="G372" s="116"/>
    </row>
    <row r="373" spans="1:7">
      <c r="A373" s="110" t="s">
        <v>48</v>
      </c>
      <c r="B373" s="109" t="s">
        <v>49</v>
      </c>
      <c r="C373" s="109" t="s">
        <v>50</v>
      </c>
      <c r="D373" s="109"/>
      <c r="E373" s="109"/>
      <c r="F373" s="34"/>
      <c r="G373" s="42" t="s">
        <v>51</v>
      </c>
    </row>
    <row r="374" spans="1:7">
      <c r="A374" s="110"/>
      <c r="B374" s="109"/>
      <c r="C374" s="108" t="s">
        <v>52</v>
      </c>
      <c r="D374" s="108" t="s">
        <v>53</v>
      </c>
      <c r="E374" s="107" t="s">
        <v>54</v>
      </c>
      <c r="F374" s="35"/>
      <c r="G374" s="42">
        <v>0.89654500000000004</v>
      </c>
    </row>
    <row r="375" spans="1:7">
      <c r="A375" s="110"/>
      <c r="B375" s="109"/>
      <c r="C375" s="108"/>
      <c r="D375" s="108"/>
      <c r="E375" s="107"/>
      <c r="F375" s="35"/>
      <c r="G375" s="42" t="s">
        <v>55</v>
      </c>
    </row>
    <row r="376" spans="1:7">
      <c r="A376" s="37">
        <v>-51</v>
      </c>
      <c r="B376" s="37">
        <v>8.5299999999999994</v>
      </c>
      <c r="C376" s="38">
        <v>4.5</v>
      </c>
      <c r="D376" s="36"/>
      <c r="E376" s="37">
        <v>4.03</v>
      </c>
      <c r="F376" s="43"/>
      <c r="G376" s="44"/>
    </row>
    <row r="377" spans="1:7">
      <c r="A377" s="37">
        <v>-52</v>
      </c>
      <c r="B377" s="37">
        <v>18.97</v>
      </c>
      <c r="C377" s="38">
        <v>10</v>
      </c>
      <c r="D377" s="36"/>
      <c r="E377" s="37">
        <v>8.9700000000000006</v>
      </c>
      <c r="F377" s="43"/>
      <c r="G377" s="44"/>
    </row>
    <row r="378" spans="1:7">
      <c r="A378" s="37">
        <v>-53</v>
      </c>
      <c r="B378" s="37">
        <v>15.65</v>
      </c>
      <c r="C378" s="38">
        <v>8.25</v>
      </c>
      <c r="D378" s="36"/>
      <c r="E378" s="37">
        <v>7.4</v>
      </c>
      <c r="F378" s="43"/>
      <c r="G378" s="44"/>
    </row>
    <row r="379" spans="1:7">
      <c r="A379" s="37">
        <v>-54</v>
      </c>
      <c r="B379" s="37">
        <v>8.5299999999999994</v>
      </c>
      <c r="C379" s="38">
        <v>4.5</v>
      </c>
      <c r="D379" s="36"/>
      <c r="E379" s="37">
        <v>4.03</v>
      </c>
      <c r="F379" s="43"/>
      <c r="G379" s="44"/>
    </row>
    <row r="380" spans="1:7">
      <c r="A380" s="37">
        <v>-55</v>
      </c>
      <c r="B380" s="37">
        <v>8.5299999999999994</v>
      </c>
      <c r="C380" s="38">
        <v>4.5</v>
      </c>
      <c r="D380" s="36"/>
      <c r="E380" s="37">
        <v>4.03</v>
      </c>
      <c r="F380" s="43"/>
      <c r="G380" s="44"/>
    </row>
    <row r="381" spans="1:7">
      <c r="A381" s="37">
        <v>-56</v>
      </c>
      <c r="B381" s="37">
        <v>15.65</v>
      </c>
      <c r="C381" s="38">
        <v>8.25</v>
      </c>
      <c r="D381" s="36"/>
      <c r="E381" s="37">
        <v>7.4</v>
      </c>
      <c r="F381" s="43"/>
      <c r="G381" s="44"/>
    </row>
    <row r="382" spans="1:7">
      <c r="A382" s="37">
        <v>-57</v>
      </c>
      <c r="B382" s="37">
        <v>18.97</v>
      </c>
      <c r="C382" s="38">
        <v>10</v>
      </c>
      <c r="D382" s="34"/>
      <c r="E382" s="37">
        <v>8.9700000000000006</v>
      </c>
      <c r="F382" s="43"/>
      <c r="G382" s="44"/>
    </row>
    <row r="383" spans="1:7">
      <c r="A383" s="37">
        <v>-58</v>
      </c>
      <c r="B383" s="37">
        <v>8.5299999999999994</v>
      </c>
      <c r="C383" s="38">
        <v>4.5</v>
      </c>
      <c r="D383" s="36"/>
      <c r="E383" s="37">
        <v>4.03</v>
      </c>
      <c r="F383" s="43"/>
      <c r="G383" s="44"/>
    </row>
    <row r="384" spans="1:7">
      <c r="A384" s="37">
        <v>-59</v>
      </c>
      <c r="B384" s="37">
        <v>15.65</v>
      </c>
      <c r="C384" s="38">
        <v>8.25</v>
      </c>
      <c r="D384" s="36"/>
      <c r="E384" s="37">
        <v>7.4</v>
      </c>
      <c r="F384" s="43"/>
      <c r="G384" s="44"/>
    </row>
    <row r="385" spans="1:7">
      <c r="A385" s="37">
        <v>-60</v>
      </c>
      <c r="B385" s="37">
        <v>15.65</v>
      </c>
      <c r="C385" s="38">
        <v>8.25</v>
      </c>
      <c r="D385" s="36"/>
      <c r="E385" s="37">
        <v>7.4</v>
      </c>
      <c r="F385" s="43"/>
      <c r="G385" s="44"/>
    </row>
    <row r="386" spans="1:7">
      <c r="A386" s="37">
        <v>-61</v>
      </c>
      <c r="B386" s="37">
        <v>8.5299999999999994</v>
      </c>
      <c r="C386" s="38">
        <v>4.5</v>
      </c>
      <c r="D386" s="36"/>
      <c r="E386" s="37">
        <v>4.03</v>
      </c>
      <c r="F386" s="43"/>
      <c r="G386" s="44"/>
    </row>
  </sheetData>
  <mergeCells count="88">
    <mergeCell ref="A1:G1"/>
    <mergeCell ref="A2:G2"/>
    <mergeCell ref="C3:E3"/>
    <mergeCell ref="A38:G38"/>
    <mergeCell ref="A39:G39"/>
    <mergeCell ref="D4:D5"/>
    <mergeCell ref="D152:D153"/>
    <mergeCell ref="C40:E40"/>
    <mergeCell ref="A75:G75"/>
    <mergeCell ref="A76:G76"/>
    <mergeCell ref="C77:E77"/>
    <mergeCell ref="A112:G112"/>
    <mergeCell ref="B77:B79"/>
    <mergeCell ref="D41:D42"/>
    <mergeCell ref="D78:D79"/>
    <mergeCell ref="B3:B5"/>
    <mergeCell ref="B40:B42"/>
    <mergeCell ref="A298:G298"/>
    <mergeCell ref="C299:E299"/>
    <mergeCell ref="A334:G334"/>
    <mergeCell ref="B299:B301"/>
    <mergeCell ref="D300:D301"/>
    <mergeCell ref="C225:E225"/>
    <mergeCell ref="A260:G260"/>
    <mergeCell ref="A261:G261"/>
    <mergeCell ref="C262:E262"/>
    <mergeCell ref="A297:G297"/>
    <mergeCell ref="B225:B227"/>
    <mergeCell ref="B262:B264"/>
    <mergeCell ref="D226:D227"/>
    <mergeCell ref="D263:D264"/>
    <mergeCell ref="A225:A227"/>
    <mergeCell ref="A262:A264"/>
    <mergeCell ref="A299:A301"/>
    <mergeCell ref="A336:A338"/>
    <mergeCell ref="A373:A375"/>
    <mergeCell ref="A335:G335"/>
    <mergeCell ref="C336:E336"/>
    <mergeCell ref="B336:B338"/>
    <mergeCell ref="D337:D338"/>
    <mergeCell ref="A40:A42"/>
    <mergeCell ref="A77:A79"/>
    <mergeCell ref="A114:A116"/>
    <mergeCell ref="A151:A153"/>
    <mergeCell ref="A188:A190"/>
    <mergeCell ref="A186:G186"/>
    <mergeCell ref="A187:G187"/>
    <mergeCell ref="C188:E188"/>
    <mergeCell ref="B188:B190"/>
    <mergeCell ref="D189:D190"/>
    <mergeCell ref="A113:G113"/>
    <mergeCell ref="C114:E114"/>
    <mergeCell ref="A149:G149"/>
    <mergeCell ref="A150:G150"/>
    <mergeCell ref="C151:E151"/>
    <mergeCell ref="B114:B116"/>
    <mergeCell ref="B373:B375"/>
    <mergeCell ref="C4:C5"/>
    <mergeCell ref="C41:C42"/>
    <mergeCell ref="C78:C79"/>
    <mergeCell ref="C115:C116"/>
    <mergeCell ref="C152:C153"/>
    <mergeCell ref="C189:C190"/>
    <mergeCell ref="C226:C227"/>
    <mergeCell ref="C263:C264"/>
    <mergeCell ref="C300:C301"/>
    <mergeCell ref="C337:C338"/>
    <mergeCell ref="C374:C375"/>
    <mergeCell ref="A371:G371"/>
    <mergeCell ref="A372:G372"/>
    <mergeCell ref="C373:E373"/>
    <mergeCell ref="A3:A5"/>
    <mergeCell ref="D374:D375"/>
    <mergeCell ref="E4:E5"/>
    <mergeCell ref="E41:E42"/>
    <mergeCell ref="E78:E79"/>
    <mergeCell ref="E115:E116"/>
    <mergeCell ref="E152:E153"/>
    <mergeCell ref="E189:E190"/>
    <mergeCell ref="E226:E227"/>
    <mergeCell ref="E263:E264"/>
    <mergeCell ref="E300:E301"/>
    <mergeCell ref="E337:E338"/>
    <mergeCell ref="E374:E375"/>
    <mergeCell ref="A223:G223"/>
    <mergeCell ref="A224:G224"/>
    <mergeCell ref="B151:B153"/>
    <mergeCell ref="D115:D116"/>
  </mergeCells>
  <phoneticPr fontId="2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V152"/>
  <sheetViews>
    <sheetView workbookViewId="0">
      <selection activeCell="M136" sqref="M136"/>
    </sheetView>
  </sheetViews>
  <sheetFormatPr defaultColWidth="9" defaultRowHeight="16.5"/>
  <cols>
    <col min="1" max="10" width="9" style="1"/>
    <col min="11" max="11" width="9.5" style="1" customWidth="1"/>
    <col min="12" max="19" width="9" style="1"/>
    <col min="20" max="20" width="15.125" style="1" customWidth="1"/>
    <col min="21" max="21" width="15" style="1" customWidth="1"/>
    <col min="22" max="16384" width="9" style="1"/>
  </cols>
  <sheetData>
    <row r="2" spans="5:22">
      <c r="E2" s="2" t="s">
        <v>210</v>
      </c>
      <c r="F2" s="3"/>
      <c r="G2" s="3"/>
      <c r="H2" s="2" t="s">
        <v>211</v>
      </c>
      <c r="I2" s="3"/>
      <c r="J2" s="3"/>
      <c r="K2" s="10"/>
      <c r="L2" s="3"/>
      <c r="M2" s="3"/>
      <c r="N2" s="3"/>
      <c r="O2" s="10"/>
      <c r="P2" s="10"/>
    </row>
    <row r="3" spans="5:22">
      <c r="E3" s="4"/>
      <c r="F3" s="5" t="s">
        <v>212</v>
      </c>
      <c r="G3" s="5" t="s">
        <v>213</v>
      </c>
      <c r="H3" s="6"/>
      <c r="I3" s="131" t="s">
        <v>214</v>
      </c>
      <c r="J3" s="132" t="s">
        <v>215</v>
      </c>
      <c r="K3" s="12" t="s">
        <v>8</v>
      </c>
      <c r="L3" s="12" t="s">
        <v>9</v>
      </c>
      <c r="M3" s="12" t="s">
        <v>10</v>
      </c>
      <c r="N3" s="12" t="s">
        <v>11</v>
      </c>
      <c r="O3" s="11" t="s">
        <v>40</v>
      </c>
      <c r="P3" s="11" t="s">
        <v>39</v>
      </c>
      <c r="S3" s="16"/>
      <c r="T3" s="17"/>
      <c r="U3" s="17"/>
      <c r="V3" s="18"/>
    </row>
    <row r="4" spans="5:22">
      <c r="E4" s="6"/>
      <c r="F4" s="7" t="s">
        <v>216</v>
      </c>
      <c r="G4" s="7">
        <v>-200</v>
      </c>
      <c r="H4" s="6"/>
      <c r="I4" s="131"/>
      <c r="J4" s="133"/>
      <c r="K4" s="11">
        <v>88</v>
      </c>
      <c r="L4" s="11">
        <v>82</v>
      </c>
      <c r="M4" s="11">
        <v>82</v>
      </c>
      <c r="N4" s="11">
        <v>88</v>
      </c>
      <c r="O4" s="11">
        <v>65</v>
      </c>
      <c r="P4" s="11">
        <v>65</v>
      </c>
      <c r="S4" s="19"/>
      <c r="T4" s="20"/>
      <c r="U4" s="20"/>
      <c r="V4" s="21"/>
    </row>
    <row r="5" spans="5:22">
      <c r="E5" s="6"/>
      <c r="F5" s="7" t="s">
        <v>217</v>
      </c>
      <c r="G5" s="7">
        <v>-200</v>
      </c>
      <c r="H5" s="6"/>
      <c r="I5" s="11" t="s">
        <v>218</v>
      </c>
      <c r="J5" s="13">
        <v>0.25</v>
      </c>
      <c r="K5" s="11">
        <v>5</v>
      </c>
      <c r="L5" s="11">
        <v>1</v>
      </c>
      <c r="M5" s="11">
        <v>1</v>
      </c>
      <c r="N5" s="11">
        <v>5</v>
      </c>
      <c r="O5" s="11">
        <v>1</v>
      </c>
      <c r="P5" s="11">
        <v>1</v>
      </c>
      <c r="S5" s="19"/>
      <c r="T5" s="20"/>
      <c r="U5" s="20"/>
      <c r="V5" s="21"/>
    </row>
    <row r="6" spans="5:22">
      <c r="E6" s="6"/>
      <c r="F6" s="7" t="s">
        <v>219</v>
      </c>
      <c r="G6" s="8">
        <v>-200</v>
      </c>
      <c r="H6" s="6"/>
      <c r="I6" s="11" t="s">
        <v>220</v>
      </c>
      <c r="J6" s="13">
        <v>0.25</v>
      </c>
      <c r="K6" s="11">
        <v>1</v>
      </c>
      <c r="L6" s="11">
        <v>5</v>
      </c>
      <c r="M6" s="11">
        <v>5</v>
      </c>
      <c r="N6" s="11">
        <v>1</v>
      </c>
      <c r="O6" s="11">
        <v>1</v>
      </c>
      <c r="P6" s="11">
        <v>1</v>
      </c>
      <c r="S6" s="19"/>
      <c r="T6" s="22" t="s">
        <v>221</v>
      </c>
      <c r="U6" s="23"/>
      <c r="V6" s="21"/>
    </row>
    <row r="7" spans="5:22">
      <c r="E7" s="6"/>
      <c r="F7" s="7" t="s">
        <v>222</v>
      </c>
      <c r="G7" s="8">
        <v>-200</v>
      </c>
      <c r="H7" s="6"/>
      <c r="I7" s="11" t="s">
        <v>223</v>
      </c>
      <c r="J7" s="13">
        <v>0.25</v>
      </c>
      <c r="K7" s="11">
        <v>1</v>
      </c>
      <c r="L7" s="11">
        <v>5</v>
      </c>
      <c r="M7" s="11">
        <v>5</v>
      </c>
      <c r="N7" s="11">
        <v>1</v>
      </c>
      <c r="O7" s="11">
        <v>4</v>
      </c>
      <c r="P7" s="11">
        <v>4</v>
      </c>
      <c r="S7" s="19"/>
      <c r="T7" s="22" t="s">
        <v>224</v>
      </c>
      <c r="U7" s="23"/>
      <c r="V7" s="21"/>
    </row>
    <row r="8" spans="5:22">
      <c r="E8" s="6"/>
      <c r="F8" s="7" t="s">
        <v>225</v>
      </c>
      <c r="G8" s="8">
        <v>300</v>
      </c>
      <c r="H8" s="6"/>
      <c r="I8" s="11" t="s">
        <v>226</v>
      </c>
      <c r="J8" s="13">
        <v>0.25</v>
      </c>
      <c r="K8" s="9">
        <v>1</v>
      </c>
      <c r="L8" s="9">
        <v>1</v>
      </c>
      <c r="M8" s="9">
        <v>1</v>
      </c>
      <c r="N8" s="9">
        <v>1</v>
      </c>
      <c r="O8" s="9">
        <v>5</v>
      </c>
      <c r="P8" s="9">
        <v>5</v>
      </c>
      <c r="S8" s="19"/>
      <c r="T8" s="22" t="s">
        <v>227</v>
      </c>
      <c r="U8" s="24">
        <v>20000</v>
      </c>
      <c r="V8" s="21"/>
    </row>
    <row r="9" spans="5:22">
      <c r="E9" s="6"/>
      <c r="F9" s="7" t="s">
        <v>228</v>
      </c>
      <c r="G9" s="8">
        <v>300</v>
      </c>
      <c r="H9" s="6"/>
      <c r="J9" s="14"/>
      <c r="K9" s="15">
        <f t="shared" ref="K9:P9" si="0">SUMPRODUCT($J$5:$J$8,K5:K8)</f>
        <v>2</v>
      </c>
      <c r="L9" s="15">
        <f t="shared" si="0"/>
        <v>3</v>
      </c>
      <c r="M9" s="15">
        <f t="shared" si="0"/>
        <v>3</v>
      </c>
      <c r="N9" s="15">
        <f t="shared" si="0"/>
        <v>2</v>
      </c>
      <c r="O9" s="15">
        <f t="shared" si="0"/>
        <v>2.75</v>
      </c>
      <c r="P9" s="15">
        <f t="shared" si="0"/>
        <v>2.75</v>
      </c>
      <c r="S9" s="19"/>
      <c r="T9" s="22" t="s">
        <v>229</v>
      </c>
      <c r="U9" s="25">
        <v>20000</v>
      </c>
      <c r="V9" s="21"/>
    </row>
    <row r="10" spans="5:22">
      <c r="E10" s="6"/>
      <c r="F10" s="7" t="s">
        <v>230</v>
      </c>
      <c r="G10" s="8">
        <v>300</v>
      </c>
      <c r="H10" s="6"/>
      <c r="J10" s="14" t="s">
        <v>231</v>
      </c>
      <c r="K10" s="14">
        <f>(K9-2)*500</f>
        <v>0</v>
      </c>
      <c r="L10" s="14">
        <f t="shared" ref="L10:P10" si="1">(L9-2)*500</f>
        <v>500</v>
      </c>
      <c r="M10" s="14">
        <f t="shared" si="1"/>
        <v>500</v>
      </c>
      <c r="N10" s="14">
        <f t="shared" si="1"/>
        <v>0</v>
      </c>
      <c r="O10" s="14">
        <f t="shared" si="1"/>
        <v>375</v>
      </c>
      <c r="P10" s="14">
        <f t="shared" si="1"/>
        <v>375</v>
      </c>
      <c r="S10" s="19"/>
      <c r="T10" s="26" t="s">
        <v>232</v>
      </c>
      <c r="U10" s="27">
        <v>1</v>
      </c>
      <c r="V10" s="21"/>
    </row>
    <row r="11" spans="5:22">
      <c r="E11" s="6"/>
      <c r="F11" s="6"/>
      <c r="G11" s="6"/>
      <c r="J11" s="14"/>
      <c r="K11" s="14"/>
      <c r="L11" s="14"/>
      <c r="M11" s="14"/>
      <c r="N11" s="14"/>
      <c r="O11" s="14"/>
      <c r="P11" s="14"/>
      <c r="Q11" s="14"/>
      <c r="S11" s="19"/>
      <c r="T11" s="10"/>
      <c r="U11" s="10"/>
      <c r="V11" s="21"/>
    </row>
    <row r="12" spans="5:22">
      <c r="Q12" s="14"/>
      <c r="S12" s="19"/>
      <c r="T12" s="28" t="s">
        <v>233</v>
      </c>
      <c r="U12" s="29">
        <f>U8/1.05</f>
        <v>19047.619047619046</v>
      </c>
      <c r="V12" s="21"/>
    </row>
    <row r="13" spans="5:22">
      <c r="Q13" s="14"/>
      <c r="S13" s="30"/>
      <c r="T13" s="31"/>
      <c r="U13" s="31">
        <f>U8*1.05</f>
        <v>21000</v>
      </c>
      <c r="V13" s="32"/>
    </row>
    <row r="14" spans="5:22">
      <c r="E14" s="2" t="s">
        <v>234</v>
      </c>
      <c r="F14" s="3"/>
      <c r="G14" s="3"/>
    </row>
    <row r="15" spans="5:22">
      <c r="E15" s="6"/>
      <c r="F15" s="5" t="s">
        <v>0</v>
      </c>
      <c r="G15" s="5" t="s">
        <v>235</v>
      </c>
    </row>
    <row r="16" spans="5:22">
      <c r="E16" s="6"/>
      <c r="F16" s="7">
        <v>18</v>
      </c>
      <c r="G16" s="9">
        <v>-500</v>
      </c>
      <c r="T16" s="33"/>
    </row>
    <row r="17" spans="5:7" hidden="1">
      <c r="F17" s="7"/>
      <c r="G17" s="9"/>
    </row>
    <row r="18" spans="5:7" hidden="1">
      <c r="F18" s="7"/>
      <c r="G18" s="9"/>
    </row>
    <row r="19" spans="5:7" hidden="1">
      <c r="F19" s="7"/>
      <c r="G19" s="9"/>
    </row>
    <row r="20" spans="5:7" hidden="1">
      <c r="F20" s="7"/>
      <c r="G20" s="9"/>
    </row>
    <row r="21" spans="5:7" hidden="1">
      <c r="F21" s="7"/>
      <c r="G21" s="9"/>
    </row>
    <row r="22" spans="5:7" hidden="1">
      <c r="F22" s="7"/>
      <c r="G22" s="9"/>
    </row>
    <row r="23" spans="5:7" hidden="1">
      <c r="F23" s="7"/>
      <c r="G23" s="9"/>
    </row>
    <row r="24" spans="5:7">
      <c r="E24" s="6"/>
      <c r="F24" s="7">
        <v>17</v>
      </c>
      <c r="G24" s="9">
        <v>0</v>
      </c>
    </row>
    <row r="25" spans="5:7" hidden="1">
      <c r="F25" s="7"/>
      <c r="G25" s="9"/>
    </row>
    <row r="26" spans="5:7" hidden="1">
      <c r="F26" s="7"/>
      <c r="G26" s="9"/>
    </row>
    <row r="27" spans="5:7" hidden="1">
      <c r="F27" s="7"/>
      <c r="G27" s="9"/>
    </row>
    <row r="28" spans="5:7" hidden="1">
      <c r="F28" s="7"/>
      <c r="G28" s="9"/>
    </row>
    <row r="29" spans="5:7" hidden="1">
      <c r="F29" s="7"/>
      <c r="G29" s="9"/>
    </row>
    <row r="30" spans="5:7" hidden="1">
      <c r="F30" s="7"/>
      <c r="G30" s="9"/>
    </row>
    <row r="31" spans="5:7" hidden="1">
      <c r="F31" s="7"/>
      <c r="G31" s="9"/>
    </row>
    <row r="32" spans="5:7">
      <c r="E32" s="6"/>
      <c r="F32" s="7">
        <v>16</v>
      </c>
      <c r="G32" s="9">
        <v>0</v>
      </c>
    </row>
    <row r="33" spans="5:7" hidden="1">
      <c r="F33" s="7"/>
      <c r="G33" s="9"/>
    </row>
    <row r="34" spans="5:7" hidden="1">
      <c r="F34" s="7"/>
      <c r="G34" s="9"/>
    </row>
    <row r="35" spans="5:7" hidden="1">
      <c r="F35" s="7"/>
      <c r="G35" s="9"/>
    </row>
    <row r="36" spans="5:7" hidden="1">
      <c r="F36" s="7"/>
      <c r="G36" s="9"/>
    </row>
    <row r="37" spans="5:7" hidden="1">
      <c r="F37" s="7"/>
      <c r="G37" s="9"/>
    </row>
    <row r="38" spans="5:7" hidden="1">
      <c r="F38" s="7"/>
      <c r="G38" s="9"/>
    </row>
    <row r="39" spans="5:7" hidden="1">
      <c r="F39" s="7"/>
      <c r="G39" s="9"/>
    </row>
    <row r="40" spans="5:7">
      <c r="E40" s="6"/>
      <c r="F40" s="7">
        <v>15</v>
      </c>
      <c r="G40" s="9">
        <v>0</v>
      </c>
    </row>
    <row r="41" spans="5:7" hidden="1">
      <c r="F41" s="7"/>
      <c r="G41" s="9"/>
    </row>
    <row r="42" spans="5:7" hidden="1">
      <c r="F42" s="7"/>
      <c r="G42" s="9"/>
    </row>
    <row r="43" spans="5:7" hidden="1">
      <c r="F43" s="7"/>
      <c r="G43" s="9"/>
    </row>
    <row r="44" spans="5:7" hidden="1">
      <c r="F44" s="7"/>
      <c r="G44" s="9"/>
    </row>
    <row r="45" spans="5:7" hidden="1">
      <c r="F45" s="7"/>
      <c r="G45" s="9"/>
    </row>
    <row r="46" spans="5:7" hidden="1">
      <c r="F46" s="7"/>
      <c r="G46" s="9"/>
    </row>
    <row r="47" spans="5:7" hidden="1">
      <c r="F47" s="7"/>
      <c r="G47" s="9"/>
    </row>
    <row r="48" spans="5:7">
      <c r="E48" s="6"/>
      <c r="F48" s="7">
        <v>14</v>
      </c>
      <c r="G48" s="9">
        <v>0</v>
      </c>
    </row>
    <row r="49" spans="5:7" hidden="1">
      <c r="F49" s="7"/>
      <c r="G49" s="9"/>
    </row>
    <row r="50" spans="5:7" hidden="1">
      <c r="F50" s="7"/>
      <c r="G50" s="9"/>
    </row>
    <row r="51" spans="5:7" hidden="1">
      <c r="F51" s="7"/>
      <c r="G51" s="9"/>
    </row>
    <row r="52" spans="5:7" hidden="1">
      <c r="F52" s="7"/>
      <c r="G52" s="9"/>
    </row>
    <row r="53" spans="5:7" hidden="1">
      <c r="F53" s="7"/>
      <c r="G53" s="9"/>
    </row>
    <row r="54" spans="5:7" hidden="1">
      <c r="F54" s="7"/>
      <c r="G54" s="9"/>
    </row>
    <row r="55" spans="5:7" hidden="1">
      <c r="F55" s="7"/>
      <c r="G55" s="9"/>
    </row>
    <row r="56" spans="5:7">
      <c r="E56" s="6"/>
      <c r="F56" s="7">
        <v>13</v>
      </c>
      <c r="G56" s="9">
        <v>0</v>
      </c>
    </row>
    <row r="57" spans="5:7" hidden="1">
      <c r="F57" s="7"/>
      <c r="G57" s="9"/>
    </row>
    <row r="58" spans="5:7" hidden="1">
      <c r="F58" s="7"/>
      <c r="G58" s="9"/>
    </row>
    <row r="59" spans="5:7" hidden="1">
      <c r="F59" s="7"/>
      <c r="G59" s="9"/>
    </row>
    <row r="60" spans="5:7" hidden="1">
      <c r="F60" s="7"/>
      <c r="G60" s="9"/>
    </row>
    <row r="61" spans="5:7" hidden="1">
      <c r="F61" s="7"/>
      <c r="G61" s="9"/>
    </row>
    <row r="62" spans="5:7" hidden="1">
      <c r="F62" s="7"/>
      <c r="G62" s="9"/>
    </row>
    <row r="63" spans="5:7" hidden="1">
      <c r="F63" s="7"/>
      <c r="G63" s="9"/>
    </row>
    <row r="64" spans="5:7">
      <c r="E64" s="6"/>
      <c r="F64" s="7">
        <v>12</v>
      </c>
      <c r="G64" s="9">
        <v>0</v>
      </c>
    </row>
    <row r="65" spans="5:7" hidden="1">
      <c r="F65" s="7"/>
      <c r="G65" s="9"/>
    </row>
    <row r="66" spans="5:7" hidden="1">
      <c r="F66" s="7"/>
      <c r="G66" s="9"/>
    </row>
    <row r="67" spans="5:7" hidden="1">
      <c r="F67" s="7"/>
      <c r="G67" s="9"/>
    </row>
    <row r="68" spans="5:7" hidden="1">
      <c r="F68" s="7"/>
      <c r="G68" s="9"/>
    </row>
    <row r="69" spans="5:7" hidden="1">
      <c r="F69" s="7"/>
      <c r="G69" s="9"/>
    </row>
    <row r="70" spans="5:7" hidden="1">
      <c r="F70" s="7"/>
      <c r="G70" s="9"/>
    </row>
    <row r="71" spans="5:7" hidden="1">
      <c r="F71" s="7"/>
      <c r="G71" s="9"/>
    </row>
    <row r="72" spans="5:7">
      <c r="E72" s="6"/>
      <c r="F72" s="7">
        <v>11</v>
      </c>
      <c r="G72" s="9">
        <v>0</v>
      </c>
    </row>
    <row r="73" spans="5:7" hidden="1">
      <c r="F73" s="7"/>
      <c r="G73" s="9"/>
    </row>
    <row r="74" spans="5:7" hidden="1">
      <c r="F74" s="7"/>
      <c r="G74" s="9"/>
    </row>
    <row r="75" spans="5:7" hidden="1">
      <c r="F75" s="7"/>
      <c r="G75" s="9"/>
    </row>
    <row r="76" spans="5:7" hidden="1">
      <c r="F76" s="7"/>
      <c r="G76" s="9"/>
    </row>
    <row r="77" spans="5:7" hidden="1">
      <c r="F77" s="7"/>
      <c r="G77" s="9"/>
    </row>
    <row r="78" spans="5:7" hidden="1">
      <c r="F78" s="7"/>
      <c r="G78" s="9"/>
    </row>
    <row r="79" spans="5:7" hidden="1">
      <c r="F79" s="7"/>
      <c r="G79" s="9"/>
    </row>
    <row r="80" spans="5:7">
      <c r="F80" s="7">
        <v>10</v>
      </c>
      <c r="G80" s="9">
        <v>0</v>
      </c>
    </row>
    <row r="81" spans="6:7" hidden="1">
      <c r="F81" s="7"/>
      <c r="G81" s="9"/>
    </row>
    <row r="82" spans="6:7" hidden="1">
      <c r="F82" s="7"/>
      <c r="G82" s="9"/>
    </row>
    <row r="83" spans="6:7" hidden="1">
      <c r="F83" s="7"/>
      <c r="G83" s="9"/>
    </row>
    <row r="84" spans="6:7" hidden="1">
      <c r="F84" s="7"/>
      <c r="G84" s="9"/>
    </row>
    <row r="85" spans="6:7" hidden="1">
      <c r="F85" s="7"/>
      <c r="G85" s="9"/>
    </row>
    <row r="86" spans="6:7" hidden="1">
      <c r="F86" s="7"/>
      <c r="G86" s="9"/>
    </row>
    <row r="87" spans="6:7" hidden="1">
      <c r="F87" s="7"/>
      <c r="G87" s="9"/>
    </row>
    <row r="88" spans="6:7">
      <c r="F88" s="7">
        <v>9</v>
      </c>
      <c r="G88" s="9">
        <v>0</v>
      </c>
    </row>
    <row r="89" spans="6:7" hidden="1">
      <c r="F89" s="7"/>
      <c r="G89" s="9"/>
    </row>
    <row r="90" spans="6:7" hidden="1">
      <c r="F90" s="7"/>
      <c r="G90" s="9"/>
    </row>
    <row r="91" spans="6:7" hidden="1">
      <c r="F91" s="7"/>
      <c r="G91" s="9"/>
    </row>
    <row r="92" spans="6:7" hidden="1">
      <c r="F92" s="7"/>
      <c r="G92" s="9"/>
    </row>
    <row r="93" spans="6:7" hidden="1">
      <c r="F93" s="7"/>
      <c r="G93" s="9"/>
    </row>
    <row r="94" spans="6:7" hidden="1">
      <c r="F94" s="7"/>
      <c r="G94" s="9"/>
    </row>
    <row r="95" spans="6:7" hidden="1">
      <c r="F95" s="7"/>
      <c r="G95" s="9"/>
    </row>
    <row r="96" spans="6:7">
      <c r="F96" s="7">
        <v>8</v>
      </c>
      <c r="G96" s="9">
        <v>0</v>
      </c>
    </row>
    <row r="97" spans="6:7" hidden="1">
      <c r="F97" s="7"/>
      <c r="G97" s="9"/>
    </row>
    <row r="98" spans="6:7" hidden="1">
      <c r="F98" s="7"/>
      <c r="G98" s="9"/>
    </row>
    <row r="99" spans="6:7" hidden="1">
      <c r="F99" s="7"/>
      <c r="G99" s="9"/>
    </row>
    <row r="100" spans="6:7" hidden="1">
      <c r="F100" s="7"/>
      <c r="G100" s="9"/>
    </row>
    <row r="101" spans="6:7" hidden="1">
      <c r="F101" s="7"/>
      <c r="G101" s="9"/>
    </row>
    <row r="102" spans="6:7" hidden="1">
      <c r="F102" s="7"/>
      <c r="G102" s="9"/>
    </row>
    <row r="103" spans="6:7" hidden="1">
      <c r="F103" s="7"/>
      <c r="G103" s="9"/>
    </row>
    <row r="104" spans="6:7">
      <c r="F104" s="7">
        <v>7</v>
      </c>
      <c r="G104" s="9">
        <v>0</v>
      </c>
    </row>
    <row r="105" spans="6:7" hidden="1">
      <c r="F105" s="7"/>
      <c r="G105" s="9"/>
    </row>
    <row r="106" spans="6:7" hidden="1">
      <c r="F106" s="7"/>
      <c r="G106" s="9"/>
    </row>
    <row r="107" spans="6:7" hidden="1">
      <c r="F107" s="7"/>
      <c r="G107" s="9"/>
    </row>
    <row r="108" spans="6:7" hidden="1">
      <c r="F108" s="7"/>
      <c r="G108" s="9"/>
    </row>
    <row r="109" spans="6:7" hidden="1">
      <c r="F109" s="7"/>
      <c r="G109" s="9"/>
    </row>
    <row r="110" spans="6:7" hidden="1">
      <c r="F110" s="7"/>
      <c r="G110" s="9"/>
    </row>
    <row r="111" spans="6:7" hidden="1">
      <c r="F111" s="7"/>
      <c r="G111" s="9"/>
    </row>
    <row r="112" spans="6:7">
      <c r="F112" s="7">
        <v>6</v>
      </c>
      <c r="G112" s="9">
        <v>0</v>
      </c>
    </row>
    <row r="113" spans="6:7" hidden="1">
      <c r="F113" s="7"/>
      <c r="G113" s="9"/>
    </row>
    <row r="114" spans="6:7" hidden="1">
      <c r="F114" s="7"/>
      <c r="G114" s="9"/>
    </row>
    <row r="115" spans="6:7" hidden="1">
      <c r="F115" s="7"/>
      <c r="G115" s="9"/>
    </row>
    <row r="116" spans="6:7" hidden="1">
      <c r="F116" s="7"/>
      <c r="G116" s="9"/>
    </row>
    <row r="117" spans="6:7" hidden="1">
      <c r="F117" s="7"/>
      <c r="G117" s="9"/>
    </row>
    <row r="118" spans="6:7" hidden="1">
      <c r="F118" s="7"/>
      <c r="G118" s="9"/>
    </row>
    <row r="119" spans="6:7" hidden="1">
      <c r="F119" s="7"/>
      <c r="G119" s="9"/>
    </row>
    <row r="120" spans="6:7">
      <c r="F120" s="7">
        <v>5</v>
      </c>
      <c r="G120" s="9">
        <v>0</v>
      </c>
    </row>
    <row r="121" spans="6:7" hidden="1">
      <c r="F121" s="7"/>
      <c r="G121" s="9"/>
    </row>
    <row r="122" spans="6:7" hidden="1">
      <c r="F122" s="7"/>
      <c r="G122" s="9"/>
    </row>
    <row r="123" spans="6:7" hidden="1">
      <c r="F123" s="7"/>
      <c r="G123" s="9"/>
    </row>
    <row r="124" spans="6:7" hidden="1">
      <c r="F124" s="7"/>
      <c r="G124" s="9"/>
    </row>
    <row r="125" spans="6:7" hidden="1">
      <c r="F125" s="7"/>
      <c r="G125" s="9"/>
    </row>
    <row r="126" spans="6:7" hidden="1">
      <c r="F126" s="7"/>
      <c r="G126" s="9"/>
    </row>
    <row r="127" spans="6:7" hidden="1">
      <c r="F127" s="7"/>
      <c r="G127" s="9"/>
    </row>
    <row r="128" spans="6:7">
      <c r="F128" s="7">
        <v>4</v>
      </c>
      <c r="G128" s="9">
        <v>0</v>
      </c>
    </row>
    <row r="129" spans="6:7" hidden="1">
      <c r="F129" s="7"/>
      <c r="G129" s="9"/>
    </row>
    <row r="130" spans="6:7" hidden="1">
      <c r="F130" s="7"/>
      <c r="G130" s="9"/>
    </row>
    <row r="131" spans="6:7" hidden="1">
      <c r="F131" s="7"/>
      <c r="G131" s="9"/>
    </row>
    <row r="132" spans="6:7" hidden="1">
      <c r="F132" s="7"/>
      <c r="G132" s="9"/>
    </row>
    <row r="133" spans="6:7" hidden="1">
      <c r="F133" s="7"/>
      <c r="G133" s="9"/>
    </row>
    <row r="134" spans="6:7" hidden="1">
      <c r="F134" s="7"/>
      <c r="G134" s="9"/>
    </row>
    <row r="135" spans="6:7" hidden="1">
      <c r="F135" s="7"/>
      <c r="G135" s="9"/>
    </row>
    <row r="136" spans="6:7">
      <c r="F136" s="7">
        <v>3</v>
      </c>
      <c r="G136" s="9">
        <v>0</v>
      </c>
    </row>
    <row r="137" spans="6:7" hidden="1">
      <c r="F137" s="7"/>
      <c r="G137" s="9"/>
    </row>
    <row r="138" spans="6:7" hidden="1">
      <c r="F138" s="7"/>
      <c r="G138" s="9"/>
    </row>
    <row r="139" spans="6:7" hidden="1">
      <c r="F139" s="7"/>
      <c r="G139" s="9"/>
    </row>
    <row r="140" spans="6:7" hidden="1">
      <c r="F140" s="7"/>
      <c r="G140" s="9"/>
    </row>
    <row r="141" spans="6:7" hidden="1">
      <c r="F141" s="7"/>
      <c r="G141" s="9"/>
    </row>
    <row r="142" spans="6:7" hidden="1">
      <c r="F142" s="7"/>
      <c r="G142" s="9"/>
    </row>
    <row r="143" spans="6:7" hidden="1">
      <c r="F143" s="7"/>
      <c r="G143" s="9"/>
    </row>
    <row r="144" spans="6:7">
      <c r="F144" s="7">
        <v>2</v>
      </c>
      <c r="G144" s="9">
        <v>0</v>
      </c>
    </row>
    <row r="145" spans="6:7" hidden="1">
      <c r="F145" s="7"/>
      <c r="G145" s="9"/>
    </row>
    <row r="146" spans="6:7" hidden="1">
      <c r="F146" s="7"/>
      <c r="G146" s="9"/>
    </row>
    <row r="147" spans="6:7" hidden="1">
      <c r="F147" s="7"/>
      <c r="G147" s="9"/>
    </row>
    <row r="148" spans="6:7" hidden="1">
      <c r="F148" s="7"/>
      <c r="G148" s="9"/>
    </row>
    <row r="149" spans="6:7" hidden="1">
      <c r="F149" s="7"/>
      <c r="G149" s="9"/>
    </row>
    <row r="150" spans="6:7" hidden="1">
      <c r="F150" s="7"/>
      <c r="G150" s="9"/>
    </row>
    <row r="151" spans="6:7" hidden="1">
      <c r="F151" s="7"/>
      <c r="G151" s="9"/>
    </row>
    <row r="152" spans="6:7">
      <c r="F152" s="7">
        <v>1</v>
      </c>
      <c r="G152" s="9">
        <v>-500</v>
      </c>
    </row>
  </sheetData>
  <mergeCells count="2">
    <mergeCell ref="I3:I4"/>
    <mergeCell ref="J3:J4"/>
  </mergeCells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workbookViewId="0">
      <selection activeCell="O12" sqref="O12"/>
    </sheetView>
  </sheetViews>
  <sheetFormatPr defaultColWidth="9" defaultRowHeight="13.5"/>
  <cols>
    <col min="1" max="1" width="9" style="75"/>
    <col min="2" max="2" width="19.625" style="75" customWidth="1"/>
    <col min="3" max="3" width="9.75" style="75" customWidth="1"/>
    <col min="4" max="10" width="10.125" style="75" customWidth="1"/>
    <col min="11" max="11" width="12.25" style="75" customWidth="1"/>
    <col min="12" max="16384" width="9" style="75"/>
  </cols>
  <sheetData>
    <row r="1" spans="1:11" ht="16.5" customHeight="1">
      <c r="A1" s="94" t="s">
        <v>238</v>
      </c>
      <c r="B1" s="94"/>
      <c r="C1" s="94"/>
      <c r="D1" s="94"/>
      <c r="E1" s="94"/>
      <c r="F1" s="94"/>
      <c r="G1" s="94"/>
      <c r="H1" s="94"/>
      <c r="I1" s="94"/>
      <c r="J1" s="94"/>
    </row>
    <row r="2" spans="1:11" ht="13.5" customHeight="1">
      <c r="A2" s="93" t="s">
        <v>0</v>
      </c>
      <c r="B2" s="80" t="s">
        <v>1</v>
      </c>
      <c r="C2" s="99" t="s">
        <v>3</v>
      </c>
      <c r="D2" s="99"/>
      <c r="E2" s="99"/>
      <c r="F2" s="99"/>
      <c r="G2" s="99" t="s">
        <v>4</v>
      </c>
      <c r="H2" s="99"/>
      <c r="I2" s="99"/>
      <c r="J2" s="99"/>
    </row>
    <row r="3" spans="1:11" customFormat="1" ht="13.5" customHeight="1">
      <c r="A3" s="93"/>
      <c r="B3" s="80" t="s">
        <v>5</v>
      </c>
      <c r="C3" s="80" t="s">
        <v>6</v>
      </c>
      <c r="D3" s="80" t="s">
        <v>6</v>
      </c>
      <c r="E3" s="80" t="s">
        <v>6</v>
      </c>
      <c r="F3" s="80" t="s">
        <v>6</v>
      </c>
      <c r="G3" s="80" t="s">
        <v>6</v>
      </c>
      <c r="H3" s="80" t="s">
        <v>6</v>
      </c>
      <c r="I3" s="80" t="s">
        <v>6</v>
      </c>
      <c r="J3" s="80" t="s">
        <v>6</v>
      </c>
      <c r="K3" s="75"/>
    </row>
    <row r="4" spans="1:11" customFormat="1" ht="13.5" customHeight="1">
      <c r="A4" s="93"/>
      <c r="B4" s="80" t="s">
        <v>7</v>
      </c>
      <c r="C4" s="80" t="s">
        <v>8</v>
      </c>
      <c r="D4" s="80" t="s">
        <v>9</v>
      </c>
      <c r="E4" s="80" t="s">
        <v>10</v>
      </c>
      <c r="F4" s="80" t="s">
        <v>11</v>
      </c>
      <c r="G4" s="80" t="s">
        <v>8</v>
      </c>
      <c r="H4" s="80" t="s">
        <v>9</v>
      </c>
      <c r="I4" s="80" t="s">
        <v>10</v>
      </c>
      <c r="J4" s="80" t="s">
        <v>11</v>
      </c>
      <c r="K4" s="75"/>
    </row>
    <row r="5" spans="1:11" customFormat="1" ht="13.5" customHeight="1">
      <c r="A5" s="93"/>
      <c r="B5" s="80" t="s">
        <v>12</v>
      </c>
      <c r="C5" s="76" t="s">
        <v>13</v>
      </c>
      <c r="D5" s="76" t="s">
        <v>14</v>
      </c>
      <c r="E5" s="76" t="s">
        <v>14</v>
      </c>
      <c r="F5" s="76" t="s">
        <v>13</v>
      </c>
      <c r="G5" s="76" t="s">
        <v>13</v>
      </c>
      <c r="H5" s="76" t="s">
        <v>14</v>
      </c>
      <c r="I5" s="76" t="s">
        <v>14</v>
      </c>
      <c r="J5" s="76" t="s">
        <v>13</v>
      </c>
      <c r="K5" s="75"/>
    </row>
    <row r="6" spans="1:11" s="85" customFormat="1" ht="15" customHeight="1">
      <c r="A6" s="93" t="s">
        <v>15</v>
      </c>
      <c r="B6" s="76" t="s">
        <v>16</v>
      </c>
      <c r="C6" s="76">
        <v>1804</v>
      </c>
      <c r="D6" s="76">
        <v>1803</v>
      </c>
      <c r="E6" s="76">
        <v>1802</v>
      </c>
      <c r="F6" s="76">
        <v>1801</v>
      </c>
      <c r="G6" s="76">
        <v>1804</v>
      </c>
      <c r="H6" s="76">
        <v>1803</v>
      </c>
      <c r="I6" s="76">
        <v>1802</v>
      </c>
      <c r="J6" s="76">
        <v>1801</v>
      </c>
      <c r="K6" s="75"/>
    </row>
    <row r="7" spans="1:11" ht="16.5">
      <c r="A7" s="94"/>
      <c r="B7" s="77" t="s">
        <v>17</v>
      </c>
      <c r="C7" s="77">
        <f>VLOOKUP(C6,测绘A2!$A$94:$G$179,2,0)</f>
        <v>89.34</v>
      </c>
      <c r="D7" s="77">
        <f>VLOOKUP(D6,测绘A2!$A$94:$G$179,2,0)</f>
        <v>83.41</v>
      </c>
      <c r="E7" s="77">
        <f>VLOOKUP(E6,测绘A2!$A$94:$G$179,2,0)</f>
        <v>83.41</v>
      </c>
      <c r="F7" s="77">
        <f>VLOOKUP(F6,测绘A2!$A$94:$G$179,2,0)</f>
        <v>88.6</v>
      </c>
      <c r="G7" s="77">
        <f>VLOOKUP(G6,测绘A2!$A$7:$G$92,2,0)</f>
        <v>88.6</v>
      </c>
      <c r="H7" s="77">
        <f>VLOOKUP(H6,测绘A2!$A$7:$G$92,2,0)</f>
        <v>83.41</v>
      </c>
      <c r="I7" s="77">
        <f>VLOOKUP(I6,测绘A2!$A$7:$G$92,2,0)</f>
        <v>83.41</v>
      </c>
      <c r="J7" s="77">
        <f>VLOOKUP(J6,测绘A2!$A$7:$G$92,2,0)</f>
        <v>89.34</v>
      </c>
    </row>
    <row r="8" spans="1:11" ht="16.5">
      <c r="A8" s="94"/>
      <c r="B8" s="77" t="s">
        <v>18</v>
      </c>
      <c r="C8" s="77">
        <f>VLOOKUP(C6,测绘A2!$A$94:$G$179,3,0)</f>
        <v>68.52</v>
      </c>
      <c r="D8" s="77">
        <f>VLOOKUP(D6,测绘A2!$A$94:$G$179,3,0)</f>
        <v>63.97</v>
      </c>
      <c r="E8" s="77">
        <f>VLOOKUP(E6,测绘A2!$A$94:$G$179,3,0)</f>
        <v>63.97</v>
      </c>
      <c r="F8" s="77">
        <f>VLOOKUP(F6,测绘A2!$A$94:$G$179,3,0)</f>
        <v>67.95</v>
      </c>
      <c r="G8" s="77">
        <f>VLOOKUP(G6,测绘A2!$A$7:$G$92,3,0)</f>
        <v>67.95</v>
      </c>
      <c r="H8" s="77">
        <f>VLOOKUP(H6,测绘A2!$A$7:$G$92,3,0)</f>
        <v>63.97</v>
      </c>
      <c r="I8" s="77">
        <f>VLOOKUP(I6,测绘A2!$A$7:$G$92,3,0)</f>
        <v>63.97</v>
      </c>
      <c r="J8" s="77">
        <f>VLOOKUP(J6,测绘A2!$A$7:$G$92,3,0)</f>
        <v>68.52</v>
      </c>
    </row>
    <row r="9" spans="1:11" ht="16.5">
      <c r="A9" s="94"/>
      <c r="B9" s="77" t="s">
        <v>19</v>
      </c>
      <c r="C9" s="84">
        <v>20000</v>
      </c>
      <c r="D9" s="84">
        <v>20000</v>
      </c>
      <c r="E9" s="84">
        <v>20000</v>
      </c>
      <c r="F9" s="84">
        <v>20000</v>
      </c>
      <c r="G9" s="84">
        <v>20000</v>
      </c>
      <c r="H9" s="84">
        <v>20000</v>
      </c>
      <c r="I9" s="84">
        <v>20000</v>
      </c>
      <c r="J9" s="84">
        <v>20000</v>
      </c>
    </row>
    <row r="10" spans="1:11" ht="16.5">
      <c r="A10" s="94"/>
      <c r="B10" s="77" t="s">
        <v>20</v>
      </c>
      <c r="C10" s="78">
        <f>ROUND(C11/C8,2)</f>
        <v>26077.06</v>
      </c>
      <c r="D10" s="78">
        <f t="shared" ref="D10:J10" si="0">ROUND(D11/D8,2)</f>
        <v>26077.85</v>
      </c>
      <c r="E10" s="78">
        <f t="shared" si="0"/>
        <v>26077.85</v>
      </c>
      <c r="F10" s="78">
        <f t="shared" si="0"/>
        <v>26078</v>
      </c>
      <c r="G10" s="78">
        <f t="shared" si="0"/>
        <v>26078</v>
      </c>
      <c r="H10" s="78">
        <f t="shared" si="0"/>
        <v>26077.85</v>
      </c>
      <c r="I10" s="78">
        <f t="shared" si="0"/>
        <v>26077.85</v>
      </c>
      <c r="J10" s="78">
        <f t="shared" si="0"/>
        <v>26077.06</v>
      </c>
    </row>
    <row r="11" spans="1:11" ht="16.5">
      <c r="A11" s="94"/>
      <c r="B11" s="77" t="s">
        <v>21</v>
      </c>
      <c r="C11" s="77">
        <f t="shared" ref="C11:J11" si="1">C9*C7</f>
        <v>1786800</v>
      </c>
      <c r="D11" s="77">
        <f t="shared" si="1"/>
        <v>1668200</v>
      </c>
      <c r="E11" s="77">
        <f t="shared" si="1"/>
        <v>1668200</v>
      </c>
      <c r="F11" s="77">
        <f t="shared" si="1"/>
        <v>1772000</v>
      </c>
      <c r="G11" s="77">
        <f t="shared" si="1"/>
        <v>1772000</v>
      </c>
      <c r="H11" s="77">
        <f t="shared" si="1"/>
        <v>1668200</v>
      </c>
      <c r="I11" s="77">
        <f t="shared" si="1"/>
        <v>1668200</v>
      </c>
      <c r="J11" s="77">
        <f t="shared" si="1"/>
        <v>1786800</v>
      </c>
    </row>
    <row r="12" spans="1:11" s="85" customFormat="1" ht="15" customHeight="1">
      <c r="A12" s="93" t="s">
        <v>22</v>
      </c>
      <c r="B12" s="76" t="s">
        <v>16</v>
      </c>
      <c r="C12" s="76">
        <v>1704</v>
      </c>
      <c r="D12" s="76">
        <v>1703</v>
      </c>
      <c r="E12" s="76">
        <v>1702</v>
      </c>
      <c r="F12" s="76">
        <v>1701</v>
      </c>
      <c r="G12" s="76">
        <v>1704</v>
      </c>
      <c r="H12" s="76">
        <v>1703</v>
      </c>
      <c r="I12" s="76">
        <v>1702</v>
      </c>
      <c r="J12" s="76">
        <v>1701</v>
      </c>
      <c r="K12" s="75"/>
    </row>
    <row r="13" spans="1:11" ht="16.5">
      <c r="A13" s="94"/>
      <c r="B13" s="77" t="s">
        <v>17</v>
      </c>
      <c r="C13" s="77">
        <f>VLOOKUP(C12,测绘A2!$A$94:$G$179,2,0)</f>
        <v>89.34</v>
      </c>
      <c r="D13" s="77">
        <f>VLOOKUP(D12,测绘A2!$A$94:$G$179,2,0)</f>
        <v>83.41</v>
      </c>
      <c r="E13" s="77">
        <f>VLOOKUP(E12,测绘A2!$A$94:$G$179,2,0)</f>
        <v>83.41</v>
      </c>
      <c r="F13" s="77">
        <f>VLOOKUP(F12,测绘A2!$A$94:$G$179,2,0)</f>
        <v>88.6</v>
      </c>
      <c r="G13" s="77">
        <f>VLOOKUP(G12,测绘A2!$A$7:$G$92,2,0)</f>
        <v>88.6</v>
      </c>
      <c r="H13" s="77">
        <f>VLOOKUP(H12,测绘A2!$A$7:$G$92,2,0)</f>
        <v>83.41</v>
      </c>
      <c r="I13" s="77">
        <f>VLOOKUP(I12,测绘A2!$A$7:$G$92,2,0)</f>
        <v>83.41</v>
      </c>
      <c r="J13" s="77">
        <f>VLOOKUP(J12,测绘A2!$A$7:$G$92,2,0)</f>
        <v>89.34</v>
      </c>
    </row>
    <row r="14" spans="1:11" ht="16.5">
      <c r="A14" s="94"/>
      <c r="B14" s="77" t="s">
        <v>18</v>
      </c>
      <c r="C14" s="77">
        <f>VLOOKUP(C12,测绘A2!$A$94:$G$179,3,0)</f>
        <v>68.52</v>
      </c>
      <c r="D14" s="77">
        <f>VLOOKUP(D12,测绘A2!$A$94:$G$179,3,0)</f>
        <v>63.97</v>
      </c>
      <c r="E14" s="77">
        <f>VLOOKUP(E12,测绘A2!$A$94:$G$179,3,0)</f>
        <v>63.97</v>
      </c>
      <c r="F14" s="77">
        <f>VLOOKUP(F12,测绘A2!$A$94:$G$179,3,0)</f>
        <v>67.95</v>
      </c>
      <c r="G14" s="77">
        <f>VLOOKUP(G12,测绘A2!$A$7:$G$92,3,0)</f>
        <v>67.95</v>
      </c>
      <c r="H14" s="77">
        <f>VLOOKUP(H12,测绘A2!$A$7:$G$92,3,0)</f>
        <v>63.97</v>
      </c>
      <c r="I14" s="77">
        <f>VLOOKUP(I12,测绘A2!$A$7:$G$92,3,0)</f>
        <v>63.97</v>
      </c>
      <c r="J14" s="77">
        <f>VLOOKUP(J12,测绘A2!$A$7:$G$92,3,0)</f>
        <v>68.52</v>
      </c>
    </row>
    <row r="15" spans="1:11" ht="16.5">
      <c r="A15" s="94"/>
      <c r="B15" s="77" t="s">
        <v>19</v>
      </c>
      <c r="C15" s="84">
        <v>20000</v>
      </c>
      <c r="D15" s="84">
        <v>20000</v>
      </c>
      <c r="E15" s="84">
        <v>20000</v>
      </c>
      <c r="F15" s="84">
        <v>20000</v>
      </c>
      <c r="G15" s="84">
        <v>20000</v>
      </c>
      <c r="H15" s="84">
        <v>20000</v>
      </c>
      <c r="I15" s="84">
        <v>20000</v>
      </c>
      <c r="J15" s="84">
        <v>20000</v>
      </c>
    </row>
    <row r="16" spans="1:11" ht="16.5">
      <c r="A16" s="94"/>
      <c r="B16" s="77" t="s">
        <v>20</v>
      </c>
      <c r="C16" s="78">
        <f>ROUND(C17/C14,2)</f>
        <v>26077.06</v>
      </c>
      <c r="D16" s="78">
        <f t="shared" ref="D16:J16" si="2">ROUND(D17/D14,2)</f>
        <v>26077.85</v>
      </c>
      <c r="E16" s="78">
        <f t="shared" si="2"/>
        <v>26077.85</v>
      </c>
      <c r="F16" s="78">
        <f t="shared" si="2"/>
        <v>26078</v>
      </c>
      <c r="G16" s="78">
        <f t="shared" si="2"/>
        <v>26078</v>
      </c>
      <c r="H16" s="78">
        <f t="shared" si="2"/>
        <v>26077.85</v>
      </c>
      <c r="I16" s="78">
        <f t="shared" si="2"/>
        <v>26077.85</v>
      </c>
      <c r="J16" s="78">
        <f t="shared" si="2"/>
        <v>26077.06</v>
      </c>
    </row>
    <row r="17" spans="1:11" s="85" customFormat="1" ht="16.5">
      <c r="A17" s="94"/>
      <c r="B17" s="77" t="s">
        <v>21</v>
      </c>
      <c r="C17" s="77">
        <f t="shared" ref="C17:J17" si="3">C15*C13</f>
        <v>1786800</v>
      </c>
      <c r="D17" s="77">
        <f t="shared" si="3"/>
        <v>1668200</v>
      </c>
      <c r="E17" s="77">
        <f t="shared" si="3"/>
        <v>1668200</v>
      </c>
      <c r="F17" s="77">
        <f t="shared" si="3"/>
        <v>1772000</v>
      </c>
      <c r="G17" s="77">
        <f t="shared" si="3"/>
        <v>1772000</v>
      </c>
      <c r="H17" s="77">
        <f t="shared" si="3"/>
        <v>1668200</v>
      </c>
      <c r="I17" s="77">
        <f t="shared" si="3"/>
        <v>1668200</v>
      </c>
      <c r="J17" s="77">
        <f t="shared" si="3"/>
        <v>1786800</v>
      </c>
      <c r="K17" s="75"/>
    </row>
    <row r="18" spans="1:11" ht="15">
      <c r="A18" s="93" t="s">
        <v>23</v>
      </c>
      <c r="B18" s="76" t="s">
        <v>16</v>
      </c>
      <c r="C18" s="76">
        <v>1604</v>
      </c>
      <c r="D18" s="76">
        <v>1603</v>
      </c>
      <c r="E18" s="76">
        <v>1602</v>
      </c>
      <c r="F18" s="76">
        <v>1601</v>
      </c>
      <c r="G18" s="76">
        <v>1604</v>
      </c>
      <c r="H18" s="76">
        <v>1603</v>
      </c>
      <c r="I18" s="76">
        <v>1602</v>
      </c>
      <c r="J18" s="76">
        <v>1601</v>
      </c>
    </row>
    <row r="19" spans="1:11" ht="16.5">
      <c r="A19" s="94"/>
      <c r="B19" s="77" t="s">
        <v>17</v>
      </c>
      <c r="C19" s="77">
        <f>VLOOKUP(C18,测绘A2!$A$94:$G$179,2,0)</f>
        <v>89.34</v>
      </c>
      <c r="D19" s="77">
        <f>VLOOKUP(D18,测绘A2!$A$94:$G$179,2,0)</f>
        <v>83.41</v>
      </c>
      <c r="E19" s="77">
        <f>VLOOKUP(E18,测绘A2!$A$94:$G$179,2,0)</f>
        <v>83.41</v>
      </c>
      <c r="F19" s="77">
        <f>VLOOKUP(F18,测绘A2!$A$94:$G$179,2,0)</f>
        <v>88.6</v>
      </c>
      <c r="G19" s="77">
        <f>VLOOKUP(G18,测绘A2!$A$7:$G$92,2,0)</f>
        <v>88.6</v>
      </c>
      <c r="H19" s="77">
        <f>VLOOKUP(H18,测绘A2!$A$7:$G$92,2,0)</f>
        <v>83.41</v>
      </c>
      <c r="I19" s="77">
        <f>VLOOKUP(I18,测绘A2!$A$7:$G$92,2,0)</f>
        <v>83.41</v>
      </c>
      <c r="J19" s="77">
        <f>VLOOKUP(J18,测绘A2!$A$7:$G$92,2,0)</f>
        <v>89.34</v>
      </c>
    </row>
    <row r="20" spans="1:11" ht="16.5">
      <c r="A20" s="94"/>
      <c r="B20" s="77" t="s">
        <v>18</v>
      </c>
      <c r="C20" s="77">
        <f>VLOOKUP(C18,测绘A2!$A$94:$G$179,3,0)</f>
        <v>68.52</v>
      </c>
      <c r="D20" s="77">
        <f>VLOOKUP(D18,测绘A2!$A$94:$G$179,3,0)</f>
        <v>63.97</v>
      </c>
      <c r="E20" s="77">
        <f>VLOOKUP(E18,测绘A2!$A$94:$G$179,3,0)</f>
        <v>63.97</v>
      </c>
      <c r="F20" s="77">
        <f>VLOOKUP(F18,测绘A2!$A$94:$G$179,3,0)</f>
        <v>67.95</v>
      </c>
      <c r="G20" s="77">
        <f>VLOOKUP(G18,测绘A2!$A$7:$G$92,3,0)</f>
        <v>67.95</v>
      </c>
      <c r="H20" s="77">
        <f>VLOOKUP(H18,测绘A2!$A$7:$G$92,3,0)</f>
        <v>63.97</v>
      </c>
      <c r="I20" s="77">
        <f>VLOOKUP(I18,测绘A2!$A$7:$G$92,3,0)</f>
        <v>63.97</v>
      </c>
      <c r="J20" s="77">
        <f>VLOOKUP(J18,测绘A2!$A$7:$G$92,3,0)</f>
        <v>68.52</v>
      </c>
    </row>
    <row r="21" spans="1:11" ht="16.5">
      <c r="A21" s="94"/>
      <c r="B21" s="77" t="s">
        <v>19</v>
      </c>
      <c r="C21" s="84">
        <v>20000</v>
      </c>
      <c r="D21" s="84">
        <v>20000</v>
      </c>
      <c r="E21" s="84">
        <v>20000</v>
      </c>
      <c r="F21" s="84">
        <v>20000</v>
      </c>
      <c r="G21" s="84">
        <v>20000</v>
      </c>
      <c r="H21" s="84">
        <v>20000</v>
      </c>
      <c r="I21" s="84">
        <v>20000</v>
      </c>
      <c r="J21" s="84">
        <v>20000</v>
      </c>
    </row>
    <row r="22" spans="1:11" s="85" customFormat="1" ht="16.5">
      <c r="A22" s="94"/>
      <c r="B22" s="77" t="s">
        <v>20</v>
      </c>
      <c r="C22" s="78">
        <f>ROUND(C23/C20,2)</f>
        <v>26077.06</v>
      </c>
      <c r="D22" s="78">
        <f t="shared" ref="D22:J22" si="4">ROUND(D23/D20,2)</f>
        <v>26077.85</v>
      </c>
      <c r="E22" s="78">
        <f t="shared" si="4"/>
        <v>26077.85</v>
      </c>
      <c r="F22" s="78">
        <f t="shared" si="4"/>
        <v>26078</v>
      </c>
      <c r="G22" s="78">
        <f t="shared" si="4"/>
        <v>26078</v>
      </c>
      <c r="H22" s="78">
        <f t="shared" si="4"/>
        <v>26077.85</v>
      </c>
      <c r="I22" s="78">
        <f t="shared" si="4"/>
        <v>26077.85</v>
      </c>
      <c r="J22" s="78">
        <f t="shared" si="4"/>
        <v>26077.06</v>
      </c>
      <c r="K22" s="75"/>
    </row>
    <row r="23" spans="1:11" ht="16.5">
      <c r="A23" s="94"/>
      <c r="B23" s="77" t="s">
        <v>21</v>
      </c>
      <c r="C23" s="77">
        <f t="shared" ref="C23:J23" si="5">C21*C19</f>
        <v>1786800</v>
      </c>
      <c r="D23" s="77">
        <f t="shared" si="5"/>
        <v>1668200</v>
      </c>
      <c r="E23" s="77">
        <f t="shared" si="5"/>
        <v>1668200</v>
      </c>
      <c r="F23" s="77">
        <f t="shared" si="5"/>
        <v>1772000</v>
      </c>
      <c r="G23" s="77">
        <f t="shared" si="5"/>
        <v>1772000</v>
      </c>
      <c r="H23" s="77">
        <f t="shared" si="5"/>
        <v>1668200</v>
      </c>
      <c r="I23" s="77">
        <f t="shared" si="5"/>
        <v>1668200</v>
      </c>
      <c r="J23" s="77">
        <f t="shared" si="5"/>
        <v>1786800</v>
      </c>
    </row>
    <row r="24" spans="1:11" ht="15">
      <c r="A24" s="93" t="s">
        <v>24</v>
      </c>
      <c r="B24" s="76" t="s">
        <v>16</v>
      </c>
      <c r="C24" s="76">
        <v>1504</v>
      </c>
      <c r="D24" s="76">
        <v>1503</v>
      </c>
      <c r="E24" s="76">
        <v>1502</v>
      </c>
      <c r="F24" s="76">
        <v>1501</v>
      </c>
      <c r="G24" s="76">
        <v>1504</v>
      </c>
      <c r="H24" s="76">
        <v>1503</v>
      </c>
      <c r="I24" s="76">
        <v>1502</v>
      </c>
      <c r="J24" s="76">
        <v>1501</v>
      </c>
    </row>
    <row r="25" spans="1:11" ht="16.5">
      <c r="A25" s="94"/>
      <c r="B25" s="77" t="s">
        <v>17</v>
      </c>
      <c r="C25" s="77">
        <f>VLOOKUP(C24,测绘A2!$A$94:$G$179,2,0)</f>
        <v>89.34</v>
      </c>
      <c r="D25" s="77">
        <f>VLOOKUP(D24,测绘A2!$A$94:$G$179,2,0)</f>
        <v>83.41</v>
      </c>
      <c r="E25" s="77">
        <f>VLOOKUP(E24,测绘A2!$A$94:$G$179,2,0)</f>
        <v>83.41</v>
      </c>
      <c r="F25" s="77">
        <f>VLOOKUP(F24,测绘A2!$A$94:$G$179,2,0)</f>
        <v>88.6</v>
      </c>
      <c r="G25" s="77">
        <f>VLOOKUP(G24,测绘A2!$A$7:$G$92,2,0)</f>
        <v>88.6</v>
      </c>
      <c r="H25" s="77">
        <f>VLOOKUP(H24,测绘A2!$A$7:$G$92,2,0)</f>
        <v>83.41</v>
      </c>
      <c r="I25" s="77">
        <f>VLOOKUP(I24,测绘A2!$A$7:$G$92,2,0)</f>
        <v>83.41</v>
      </c>
      <c r="J25" s="77">
        <f>VLOOKUP(J24,测绘A2!$A$7:$G$92,2,0)</f>
        <v>89.34</v>
      </c>
    </row>
    <row r="26" spans="1:11" ht="16.5">
      <c r="A26" s="94"/>
      <c r="B26" s="77" t="s">
        <v>18</v>
      </c>
      <c r="C26" s="77">
        <f>VLOOKUP(C24,测绘A2!$A$94:$G$179,3,0)</f>
        <v>68.52</v>
      </c>
      <c r="D26" s="77">
        <f>VLOOKUP(D24,测绘A2!$A$94:$G$179,3,0)</f>
        <v>63.97</v>
      </c>
      <c r="E26" s="77">
        <f>VLOOKUP(E24,测绘A2!$A$94:$G$179,3,0)</f>
        <v>63.97</v>
      </c>
      <c r="F26" s="77">
        <f>VLOOKUP(F24,测绘A2!$A$94:$G$179,3,0)</f>
        <v>67.95</v>
      </c>
      <c r="G26" s="77">
        <f>VLOOKUP(G24,测绘A2!$A$7:$G$92,3,0)</f>
        <v>67.95</v>
      </c>
      <c r="H26" s="77">
        <f>VLOOKUP(H24,测绘A2!$A$7:$G$92,3,0)</f>
        <v>63.97</v>
      </c>
      <c r="I26" s="77">
        <f>VLOOKUP(I24,测绘A2!$A$7:$G$92,3,0)</f>
        <v>63.97</v>
      </c>
      <c r="J26" s="77">
        <f>VLOOKUP(J24,测绘A2!$A$7:$G$92,3,0)</f>
        <v>68.52</v>
      </c>
    </row>
    <row r="27" spans="1:11" s="85" customFormat="1" ht="16.5">
      <c r="A27" s="94"/>
      <c r="B27" s="77" t="s">
        <v>19</v>
      </c>
      <c r="C27" s="84">
        <v>20000</v>
      </c>
      <c r="D27" s="84">
        <v>20000</v>
      </c>
      <c r="E27" s="84">
        <v>20000</v>
      </c>
      <c r="F27" s="84">
        <v>20000</v>
      </c>
      <c r="G27" s="84">
        <v>20000</v>
      </c>
      <c r="H27" s="84">
        <v>20000</v>
      </c>
      <c r="I27" s="84">
        <v>20000</v>
      </c>
      <c r="J27" s="84">
        <v>20000</v>
      </c>
      <c r="K27" s="75"/>
    </row>
    <row r="28" spans="1:11" ht="16.5">
      <c r="A28" s="94"/>
      <c r="B28" s="77" t="s">
        <v>20</v>
      </c>
      <c r="C28" s="78">
        <f>ROUND(C29/C26,2)</f>
        <v>26077.06</v>
      </c>
      <c r="D28" s="78">
        <f t="shared" ref="D28:J28" si="6">ROUND(D29/D26,2)</f>
        <v>26077.85</v>
      </c>
      <c r="E28" s="78">
        <f t="shared" si="6"/>
        <v>26077.85</v>
      </c>
      <c r="F28" s="78">
        <f t="shared" si="6"/>
        <v>26078</v>
      </c>
      <c r="G28" s="78">
        <f t="shared" si="6"/>
        <v>26078</v>
      </c>
      <c r="H28" s="78">
        <f t="shared" si="6"/>
        <v>26077.85</v>
      </c>
      <c r="I28" s="78">
        <f t="shared" si="6"/>
        <v>26077.85</v>
      </c>
      <c r="J28" s="78">
        <f t="shared" si="6"/>
        <v>26077.06</v>
      </c>
    </row>
    <row r="29" spans="1:11" ht="16.5">
      <c r="A29" s="94"/>
      <c r="B29" s="77" t="s">
        <v>21</v>
      </c>
      <c r="C29" s="77">
        <f t="shared" ref="C29:J29" si="7">C27*C25</f>
        <v>1786800</v>
      </c>
      <c r="D29" s="77">
        <f t="shared" si="7"/>
        <v>1668200</v>
      </c>
      <c r="E29" s="77">
        <f t="shared" si="7"/>
        <v>1668200</v>
      </c>
      <c r="F29" s="77">
        <f t="shared" si="7"/>
        <v>1772000</v>
      </c>
      <c r="G29" s="77">
        <f t="shared" si="7"/>
        <v>1772000</v>
      </c>
      <c r="H29" s="77">
        <f t="shared" si="7"/>
        <v>1668200</v>
      </c>
      <c r="I29" s="77">
        <f t="shared" si="7"/>
        <v>1668200</v>
      </c>
      <c r="J29" s="77">
        <f t="shared" si="7"/>
        <v>1786800</v>
      </c>
    </row>
    <row r="30" spans="1:11" ht="15">
      <c r="A30" s="93" t="s">
        <v>25</v>
      </c>
      <c r="B30" s="76" t="s">
        <v>16</v>
      </c>
      <c r="C30" s="76">
        <v>1404</v>
      </c>
      <c r="D30" s="76">
        <v>1403</v>
      </c>
      <c r="E30" s="76">
        <v>1402</v>
      </c>
      <c r="F30" s="76">
        <v>1401</v>
      </c>
      <c r="G30" s="76">
        <v>1404</v>
      </c>
      <c r="H30" s="76">
        <v>1403</v>
      </c>
      <c r="I30" s="76">
        <v>1402</v>
      </c>
      <c r="J30" s="76">
        <v>1401</v>
      </c>
    </row>
    <row r="31" spans="1:11" ht="16.5">
      <c r="A31" s="94"/>
      <c r="B31" s="77" t="s">
        <v>17</v>
      </c>
      <c r="C31" s="77">
        <f>VLOOKUP(C30,测绘A2!$A$94:$G$179,2,0)</f>
        <v>89.34</v>
      </c>
      <c r="D31" s="77">
        <f>VLOOKUP(D30,测绘A2!$A$94:$G$179,2,0)</f>
        <v>83.41</v>
      </c>
      <c r="E31" s="77">
        <f>VLOOKUP(E30,测绘A2!$A$94:$G$179,2,0)</f>
        <v>83.41</v>
      </c>
      <c r="F31" s="77">
        <f>VLOOKUP(F30,测绘A2!$A$94:$G$179,2,0)</f>
        <v>88.6</v>
      </c>
      <c r="G31" s="77">
        <f>VLOOKUP(G30,测绘A2!$A$7:$G$92,2,0)</f>
        <v>88.6</v>
      </c>
      <c r="H31" s="77">
        <f>VLOOKUP(H30,测绘A2!$A$7:$G$92,2,0)</f>
        <v>83.41</v>
      </c>
      <c r="I31" s="77">
        <f>VLOOKUP(I30,测绘A2!$A$7:$G$92,2,0)</f>
        <v>83.41</v>
      </c>
      <c r="J31" s="77">
        <f>VLOOKUP(J30,测绘A2!$A$7:$G$92,2,0)</f>
        <v>89.34</v>
      </c>
    </row>
    <row r="32" spans="1:11" ht="16.5">
      <c r="A32" s="94"/>
      <c r="B32" s="77" t="s">
        <v>18</v>
      </c>
      <c r="C32" s="77">
        <f>VLOOKUP(C30,测绘A2!$A$94:$G$179,3,0)</f>
        <v>68.52</v>
      </c>
      <c r="D32" s="77">
        <f>VLOOKUP(D30,测绘A2!$A$94:$G$179,3,0)</f>
        <v>63.97</v>
      </c>
      <c r="E32" s="77">
        <f>VLOOKUP(E30,测绘A2!$A$94:$G$179,3,0)</f>
        <v>63.97</v>
      </c>
      <c r="F32" s="77">
        <f>VLOOKUP(F30,测绘A2!$A$94:$G$179,3,0)</f>
        <v>67.95</v>
      </c>
      <c r="G32" s="77">
        <f>VLOOKUP(G30,测绘A2!$A$7:$G$92,3,0)</f>
        <v>67.95</v>
      </c>
      <c r="H32" s="77">
        <f>VLOOKUP(H30,测绘A2!$A$7:$G$92,3,0)</f>
        <v>63.97</v>
      </c>
      <c r="I32" s="77">
        <f>VLOOKUP(I30,测绘A2!$A$7:$G$92,3,0)</f>
        <v>63.97</v>
      </c>
      <c r="J32" s="77">
        <f>VLOOKUP(J30,测绘A2!$A$7:$G$92,3,0)</f>
        <v>68.52</v>
      </c>
    </row>
    <row r="33" spans="1:10" ht="16.5">
      <c r="A33" s="94"/>
      <c r="B33" s="77" t="s">
        <v>19</v>
      </c>
      <c r="C33" s="84">
        <v>20000</v>
      </c>
      <c r="D33" s="84">
        <v>20000</v>
      </c>
      <c r="E33" s="84">
        <v>20000</v>
      </c>
      <c r="F33" s="84">
        <v>20000</v>
      </c>
      <c r="G33" s="84">
        <v>20000</v>
      </c>
      <c r="H33" s="84">
        <v>20000</v>
      </c>
      <c r="I33" s="84">
        <v>20000</v>
      </c>
      <c r="J33" s="84">
        <v>20000</v>
      </c>
    </row>
    <row r="34" spans="1:10" ht="16.5">
      <c r="A34" s="94"/>
      <c r="B34" s="77" t="s">
        <v>20</v>
      </c>
      <c r="C34" s="78">
        <f>ROUND(C35/C32,2)</f>
        <v>26077.06</v>
      </c>
      <c r="D34" s="78">
        <f t="shared" ref="D34:J34" si="8">ROUND(D35/D32,2)</f>
        <v>26077.85</v>
      </c>
      <c r="E34" s="78">
        <f t="shared" si="8"/>
        <v>26077.85</v>
      </c>
      <c r="F34" s="78">
        <f t="shared" si="8"/>
        <v>26078</v>
      </c>
      <c r="G34" s="78">
        <f t="shared" si="8"/>
        <v>26078</v>
      </c>
      <c r="H34" s="78">
        <f t="shared" si="8"/>
        <v>26077.85</v>
      </c>
      <c r="I34" s="78">
        <f t="shared" si="8"/>
        <v>26077.85</v>
      </c>
      <c r="J34" s="78">
        <f t="shared" si="8"/>
        <v>26077.06</v>
      </c>
    </row>
    <row r="35" spans="1:10" ht="16.5">
      <c r="A35" s="94"/>
      <c r="B35" s="77" t="s">
        <v>21</v>
      </c>
      <c r="C35" s="77">
        <f t="shared" ref="C35:J35" si="9">C33*C31</f>
        <v>1786800</v>
      </c>
      <c r="D35" s="77">
        <f t="shared" si="9"/>
        <v>1668200</v>
      </c>
      <c r="E35" s="77">
        <f t="shared" si="9"/>
        <v>1668200</v>
      </c>
      <c r="F35" s="77">
        <f t="shared" si="9"/>
        <v>1772000</v>
      </c>
      <c r="G35" s="77">
        <f t="shared" si="9"/>
        <v>1772000</v>
      </c>
      <c r="H35" s="77">
        <f t="shared" si="9"/>
        <v>1668200</v>
      </c>
      <c r="I35" s="77">
        <f t="shared" si="9"/>
        <v>1668200</v>
      </c>
      <c r="J35" s="77">
        <f t="shared" si="9"/>
        <v>1786800</v>
      </c>
    </row>
    <row r="36" spans="1:10" ht="15">
      <c r="A36" s="93" t="s">
        <v>26</v>
      </c>
      <c r="B36" s="76" t="s">
        <v>16</v>
      </c>
      <c r="C36" s="76">
        <v>1304</v>
      </c>
      <c r="D36" s="76">
        <v>1303</v>
      </c>
      <c r="E36" s="76">
        <v>1302</v>
      </c>
      <c r="F36" s="76">
        <v>1301</v>
      </c>
      <c r="G36" s="76">
        <v>1304</v>
      </c>
      <c r="H36" s="76">
        <v>1303</v>
      </c>
      <c r="I36" s="76">
        <v>1302</v>
      </c>
      <c r="J36" s="76">
        <v>1301</v>
      </c>
    </row>
    <row r="37" spans="1:10" ht="16.5">
      <c r="A37" s="94"/>
      <c r="B37" s="77" t="s">
        <v>17</v>
      </c>
      <c r="C37" s="77">
        <f>VLOOKUP(C36,测绘A2!$A$94:$G$179,2,0)</f>
        <v>89.34</v>
      </c>
      <c r="D37" s="77">
        <f>VLOOKUP(D36,测绘A2!$A$94:$G$179,2,0)</f>
        <v>83.41</v>
      </c>
      <c r="E37" s="77">
        <f>VLOOKUP(E36,测绘A2!$A$94:$G$179,2,0)</f>
        <v>83.41</v>
      </c>
      <c r="F37" s="77">
        <f>VLOOKUP(F36,测绘A2!$A$94:$G$179,2,0)</f>
        <v>88.6</v>
      </c>
      <c r="G37" s="77">
        <f>VLOOKUP(G36,测绘A2!$A$7:$G$92,2,0)</f>
        <v>88.6</v>
      </c>
      <c r="H37" s="77">
        <f>VLOOKUP(H36,测绘A2!$A$7:$G$92,2,0)</f>
        <v>83.41</v>
      </c>
      <c r="I37" s="77">
        <f>VLOOKUP(I36,测绘A2!$A$7:$G$92,2,0)</f>
        <v>83.41</v>
      </c>
      <c r="J37" s="77">
        <f>VLOOKUP(J36,测绘A2!$A$7:$G$92,2,0)</f>
        <v>89.34</v>
      </c>
    </row>
    <row r="38" spans="1:10" ht="16.5">
      <c r="A38" s="94"/>
      <c r="B38" s="77" t="s">
        <v>18</v>
      </c>
      <c r="C38" s="77">
        <f>VLOOKUP(C36,测绘A2!$A$94:$G$179,3,0)</f>
        <v>68.52</v>
      </c>
      <c r="D38" s="77">
        <f>VLOOKUP(D36,测绘A2!$A$94:$G$179,3,0)</f>
        <v>63.97</v>
      </c>
      <c r="E38" s="77">
        <f>VLOOKUP(E36,测绘A2!$A$94:$G$179,3,0)</f>
        <v>63.97</v>
      </c>
      <c r="F38" s="77">
        <f>VLOOKUP(F36,测绘A2!$A$94:$G$179,3,0)</f>
        <v>67.95</v>
      </c>
      <c r="G38" s="77">
        <f>VLOOKUP(G36,测绘A2!$A$7:$G$92,3,0)</f>
        <v>67.95</v>
      </c>
      <c r="H38" s="77">
        <f>VLOOKUP(H36,测绘A2!$A$7:$G$92,3,0)</f>
        <v>63.97</v>
      </c>
      <c r="I38" s="77">
        <f>VLOOKUP(I36,测绘A2!$A$7:$G$92,3,0)</f>
        <v>63.97</v>
      </c>
      <c r="J38" s="77">
        <f>VLOOKUP(J36,测绘A2!$A$7:$G$92,3,0)</f>
        <v>68.52</v>
      </c>
    </row>
    <row r="39" spans="1:10" ht="16.5">
      <c r="A39" s="94"/>
      <c r="B39" s="77" t="s">
        <v>19</v>
      </c>
      <c r="C39" s="84">
        <v>20000</v>
      </c>
      <c r="D39" s="84">
        <v>20000</v>
      </c>
      <c r="E39" s="84">
        <v>20000</v>
      </c>
      <c r="F39" s="84">
        <v>20000</v>
      </c>
      <c r="G39" s="84">
        <v>20000</v>
      </c>
      <c r="H39" s="84">
        <v>20000</v>
      </c>
      <c r="I39" s="84">
        <v>20000</v>
      </c>
      <c r="J39" s="84">
        <v>20000</v>
      </c>
    </row>
    <row r="40" spans="1:10" ht="16.5">
      <c r="A40" s="94"/>
      <c r="B40" s="77" t="s">
        <v>20</v>
      </c>
      <c r="C40" s="78">
        <f>ROUND(C41/C38,2)</f>
        <v>26077.06</v>
      </c>
      <c r="D40" s="78">
        <f t="shared" ref="D40:J40" si="10">ROUND(D41/D38,2)</f>
        <v>26077.85</v>
      </c>
      <c r="E40" s="78">
        <f t="shared" si="10"/>
        <v>26077.85</v>
      </c>
      <c r="F40" s="78">
        <f t="shared" si="10"/>
        <v>26078</v>
      </c>
      <c r="G40" s="78">
        <f t="shared" si="10"/>
        <v>26078</v>
      </c>
      <c r="H40" s="78">
        <f t="shared" si="10"/>
        <v>26077.85</v>
      </c>
      <c r="I40" s="78">
        <f t="shared" si="10"/>
        <v>26077.85</v>
      </c>
      <c r="J40" s="78">
        <f t="shared" si="10"/>
        <v>26077.06</v>
      </c>
    </row>
    <row r="41" spans="1:10" ht="16.5">
      <c r="A41" s="94"/>
      <c r="B41" s="77" t="s">
        <v>21</v>
      </c>
      <c r="C41" s="77">
        <f t="shared" ref="C41:J41" si="11">C39*C37</f>
        <v>1786800</v>
      </c>
      <c r="D41" s="77">
        <f t="shared" si="11"/>
        <v>1668200</v>
      </c>
      <c r="E41" s="77">
        <f t="shared" si="11"/>
        <v>1668200</v>
      </c>
      <c r="F41" s="77">
        <f t="shared" si="11"/>
        <v>1772000</v>
      </c>
      <c r="G41" s="77">
        <f t="shared" si="11"/>
        <v>1772000</v>
      </c>
      <c r="H41" s="77">
        <f t="shared" si="11"/>
        <v>1668200</v>
      </c>
      <c r="I41" s="77">
        <f t="shared" si="11"/>
        <v>1668200</v>
      </c>
      <c r="J41" s="77">
        <f t="shared" si="11"/>
        <v>1786800</v>
      </c>
    </row>
    <row r="42" spans="1:10" ht="15">
      <c r="A42" s="93" t="s">
        <v>27</v>
      </c>
      <c r="B42" s="76" t="s">
        <v>16</v>
      </c>
      <c r="C42" s="76">
        <v>1204</v>
      </c>
      <c r="D42" s="76">
        <v>1203</v>
      </c>
      <c r="E42" s="76">
        <v>1202</v>
      </c>
      <c r="F42" s="76">
        <v>1201</v>
      </c>
      <c r="G42" s="76">
        <v>1204</v>
      </c>
      <c r="H42" s="76">
        <v>1203</v>
      </c>
      <c r="I42" s="76">
        <v>1202</v>
      </c>
      <c r="J42" s="76">
        <v>1201</v>
      </c>
    </row>
    <row r="43" spans="1:10" ht="16.5">
      <c r="A43" s="94"/>
      <c r="B43" s="77" t="s">
        <v>17</v>
      </c>
      <c r="C43" s="77">
        <f>VLOOKUP(C42,测绘A2!$A$94:$G$179,2,0)</f>
        <v>89.34</v>
      </c>
      <c r="D43" s="77">
        <f>VLOOKUP(D42,测绘A2!$A$94:$G$179,2,0)</f>
        <v>83.41</v>
      </c>
      <c r="E43" s="77">
        <f>VLOOKUP(E42,测绘A2!$A$94:$G$179,2,0)</f>
        <v>83.41</v>
      </c>
      <c r="F43" s="77">
        <f>VLOOKUP(F42,测绘A2!$A$94:$G$179,2,0)</f>
        <v>88.6</v>
      </c>
      <c r="G43" s="77">
        <f>VLOOKUP(G42,测绘A2!$A$7:$G$92,2,0)</f>
        <v>88.6</v>
      </c>
      <c r="H43" s="77">
        <f>VLOOKUP(H42,测绘A2!$A$7:$G$92,2,0)</f>
        <v>83.41</v>
      </c>
      <c r="I43" s="77">
        <f>VLOOKUP(I42,测绘A2!$A$7:$G$92,2,0)</f>
        <v>83.41</v>
      </c>
      <c r="J43" s="77">
        <f>VLOOKUP(J42,测绘A2!$A$7:$G$92,2,0)</f>
        <v>89.34</v>
      </c>
    </row>
    <row r="44" spans="1:10" ht="16.5">
      <c r="A44" s="94"/>
      <c r="B44" s="77" t="s">
        <v>18</v>
      </c>
      <c r="C44" s="77">
        <f>VLOOKUP(C42,测绘A2!$A$94:$G$179,3,0)</f>
        <v>68.52</v>
      </c>
      <c r="D44" s="77">
        <f>VLOOKUP(D42,测绘A2!$A$94:$G$179,3,0)</f>
        <v>63.97</v>
      </c>
      <c r="E44" s="77">
        <f>VLOOKUP(E42,测绘A2!$A$94:$G$179,3,0)</f>
        <v>63.97</v>
      </c>
      <c r="F44" s="77">
        <f>VLOOKUP(F42,测绘A2!$A$94:$G$179,3,0)</f>
        <v>67.95</v>
      </c>
      <c r="G44" s="77">
        <f>VLOOKUP(G42,测绘A2!$A$7:$G$92,3,0)</f>
        <v>67.95</v>
      </c>
      <c r="H44" s="77">
        <f>VLOOKUP(H42,测绘A2!$A$7:$G$92,3,0)</f>
        <v>63.97</v>
      </c>
      <c r="I44" s="77">
        <f>VLOOKUP(I42,测绘A2!$A$7:$G$92,3,0)</f>
        <v>63.97</v>
      </c>
      <c r="J44" s="77">
        <f>VLOOKUP(J42,测绘A2!$A$7:$G$92,3,0)</f>
        <v>68.52</v>
      </c>
    </row>
    <row r="45" spans="1:10" ht="16.5">
      <c r="A45" s="94"/>
      <c r="B45" s="77" t="s">
        <v>19</v>
      </c>
      <c r="C45" s="84">
        <v>20000</v>
      </c>
      <c r="D45" s="84">
        <v>20000</v>
      </c>
      <c r="E45" s="84">
        <v>20000</v>
      </c>
      <c r="F45" s="84">
        <v>20000</v>
      </c>
      <c r="G45" s="84">
        <v>20000</v>
      </c>
      <c r="H45" s="84">
        <v>20000</v>
      </c>
      <c r="I45" s="84">
        <v>20000</v>
      </c>
      <c r="J45" s="84">
        <v>20000</v>
      </c>
    </row>
    <row r="46" spans="1:10" ht="16.5">
      <c r="A46" s="94"/>
      <c r="B46" s="77" t="s">
        <v>20</v>
      </c>
      <c r="C46" s="78">
        <f>ROUND(C47/C44,2)</f>
        <v>26077.06</v>
      </c>
      <c r="D46" s="78">
        <f t="shared" ref="D46:J46" si="12">ROUND(D47/D44,2)</f>
        <v>26077.85</v>
      </c>
      <c r="E46" s="78">
        <f t="shared" si="12"/>
        <v>26077.85</v>
      </c>
      <c r="F46" s="78">
        <f t="shared" si="12"/>
        <v>26078</v>
      </c>
      <c r="G46" s="78">
        <f t="shared" si="12"/>
        <v>26078</v>
      </c>
      <c r="H46" s="78">
        <f t="shared" si="12"/>
        <v>26077.85</v>
      </c>
      <c r="I46" s="78">
        <f t="shared" si="12"/>
        <v>26077.85</v>
      </c>
      <c r="J46" s="78">
        <f t="shared" si="12"/>
        <v>26077.06</v>
      </c>
    </row>
    <row r="47" spans="1:10" ht="16.5">
      <c r="A47" s="94"/>
      <c r="B47" s="77" t="s">
        <v>21</v>
      </c>
      <c r="C47" s="77">
        <f t="shared" ref="C47:J47" si="13">C45*C43</f>
        <v>1786800</v>
      </c>
      <c r="D47" s="77">
        <f t="shared" si="13"/>
        <v>1668200</v>
      </c>
      <c r="E47" s="77">
        <f t="shared" si="13"/>
        <v>1668200</v>
      </c>
      <c r="F47" s="77">
        <f t="shared" si="13"/>
        <v>1772000</v>
      </c>
      <c r="G47" s="77">
        <f t="shared" si="13"/>
        <v>1772000</v>
      </c>
      <c r="H47" s="77">
        <f t="shared" si="13"/>
        <v>1668200</v>
      </c>
      <c r="I47" s="77">
        <f t="shared" si="13"/>
        <v>1668200</v>
      </c>
      <c r="J47" s="77">
        <f t="shared" si="13"/>
        <v>1786800</v>
      </c>
    </row>
    <row r="48" spans="1:10" ht="15">
      <c r="A48" s="93" t="s">
        <v>28</v>
      </c>
      <c r="B48" s="76" t="s">
        <v>16</v>
      </c>
      <c r="C48" s="76">
        <v>1104</v>
      </c>
      <c r="D48" s="76">
        <v>1103</v>
      </c>
      <c r="E48" s="76">
        <v>1102</v>
      </c>
      <c r="F48" s="76">
        <v>1101</v>
      </c>
      <c r="G48" s="76">
        <v>1104</v>
      </c>
      <c r="H48" s="76">
        <v>1103</v>
      </c>
      <c r="I48" s="76">
        <v>1102</v>
      </c>
      <c r="J48" s="76">
        <v>1101</v>
      </c>
    </row>
    <row r="49" spans="1:10" ht="16.5">
      <c r="A49" s="94"/>
      <c r="B49" s="77" t="s">
        <v>17</v>
      </c>
      <c r="C49" s="77">
        <f>VLOOKUP(C48,测绘A2!$A$94:$G$179,2,0)</f>
        <v>89.34</v>
      </c>
      <c r="D49" s="77">
        <f>VLOOKUP(D48,测绘A2!$A$94:$G$179,2,0)</f>
        <v>83.41</v>
      </c>
      <c r="E49" s="77">
        <f>VLOOKUP(E48,测绘A2!$A$94:$G$179,2,0)</f>
        <v>83.41</v>
      </c>
      <c r="F49" s="77">
        <f>VLOOKUP(F48,测绘A2!$A$94:$G$179,2,0)</f>
        <v>88.6</v>
      </c>
      <c r="G49" s="77">
        <f>VLOOKUP(G48,测绘A2!$A$7:$G$92,2,0)</f>
        <v>88.6</v>
      </c>
      <c r="H49" s="77">
        <f>VLOOKUP(H48,测绘A2!$A$7:$G$92,2,0)</f>
        <v>83.41</v>
      </c>
      <c r="I49" s="77">
        <f>VLOOKUP(I48,测绘A2!$A$7:$G$92,2,0)</f>
        <v>83.41</v>
      </c>
      <c r="J49" s="77">
        <f>VLOOKUP(J48,测绘A2!$A$7:$G$92,2,0)</f>
        <v>89.34</v>
      </c>
    </row>
    <row r="50" spans="1:10" ht="16.5">
      <c r="A50" s="94"/>
      <c r="B50" s="77" t="s">
        <v>18</v>
      </c>
      <c r="C50" s="77">
        <f>VLOOKUP(C48,测绘A2!$A$94:$G$179,3,0)</f>
        <v>68.52</v>
      </c>
      <c r="D50" s="77">
        <f>VLOOKUP(D48,测绘A2!$A$94:$G$179,3,0)</f>
        <v>63.97</v>
      </c>
      <c r="E50" s="77">
        <f>VLOOKUP(E48,测绘A2!$A$94:$G$179,3,0)</f>
        <v>63.97</v>
      </c>
      <c r="F50" s="77">
        <f>VLOOKUP(F48,测绘A2!$A$94:$G$179,3,0)</f>
        <v>67.95</v>
      </c>
      <c r="G50" s="77">
        <f>VLOOKUP(G48,测绘A2!$A$7:$G$92,3,0)</f>
        <v>67.95</v>
      </c>
      <c r="H50" s="77">
        <f>VLOOKUP(H48,测绘A2!$A$7:$G$92,3,0)</f>
        <v>63.97</v>
      </c>
      <c r="I50" s="77">
        <f>VLOOKUP(I48,测绘A2!$A$7:$G$92,3,0)</f>
        <v>63.97</v>
      </c>
      <c r="J50" s="77">
        <f>VLOOKUP(J48,测绘A2!$A$7:$G$92,3,0)</f>
        <v>68.52</v>
      </c>
    </row>
    <row r="51" spans="1:10" ht="16.5">
      <c r="A51" s="94"/>
      <c r="B51" s="77" t="s">
        <v>19</v>
      </c>
      <c r="C51" s="84">
        <v>20000</v>
      </c>
      <c r="D51" s="84">
        <v>20000</v>
      </c>
      <c r="E51" s="84">
        <v>20000</v>
      </c>
      <c r="F51" s="84">
        <v>20000</v>
      </c>
      <c r="G51" s="84">
        <v>20000</v>
      </c>
      <c r="H51" s="84">
        <v>20000</v>
      </c>
      <c r="I51" s="84">
        <v>20000</v>
      </c>
      <c r="J51" s="84">
        <v>20000</v>
      </c>
    </row>
    <row r="52" spans="1:10" ht="16.5">
      <c r="A52" s="94"/>
      <c r="B52" s="77" t="s">
        <v>20</v>
      </c>
      <c r="C52" s="78">
        <f>ROUND(C53/C50,2)</f>
        <v>26077.06</v>
      </c>
      <c r="D52" s="78">
        <f t="shared" ref="D52:J52" si="14">ROUND(D53/D50,2)</f>
        <v>26077.85</v>
      </c>
      <c r="E52" s="78">
        <f t="shared" si="14"/>
        <v>26077.85</v>
      </c>
      <c r="F52" s="78">
        <f t="shared" si="14"/>
        <v>26078</v>
      </c>
      <c r="G52" s="78">
        <f t="shared" si="14"/>
        <v>26078</v>
      </c>
      <c r="H52" s="78">
        <f t="shared" si="14"/>
        <v>26077.85</v>
      </c>
      <c r="I52" s="78">
        <f t="shared" si="14"/>
        <v>26077.85</v>
      </c>
      <c r="J52" s="78">
        <f t="shared" si="14"/>
        <v>26077.06</v>
      </c>
    </row>
    <row r="53" spans="1:10" ht="16.5">
      <c r="A53" s="94"/>
      <c r="B53" s="77" t="s">
        <v>21</v>
      </c>
      <c r="C53" s="77">
        <f t="shared" ref="C53:J53" si="15">C51*C49</f>
        <v>1786800</v>
      </c>
      <c r="D53" s="77">
        <f t="shared" si="15"/>
        <v>1668200</v>
      </c>
      <c r="E53" s="77">
        <f t="shared" si="15"/>
        <v>1668200</v>
      </c>
      <c r="F53" s="77">
        <f t="shared" si="15"/>
        <v>1772000</v>
      </c>
      <c r="G53" s="77">
        <f t="shared" si="15"/>
        <v>1772000</v>
      </c>
      <c r="H53" s="77">
        <f t="shared" si="15"/>
        <v>1668200</v>
      </c>
      <c r="I53" s="77">
        <f t="shared" si="15"/>
        <v>1668200</v>
      </c>
      <c r="J53" s="77">
        <f t="shared" si="15"/>
        <v>1786800</v>
      </c>
    </row>
    <row r="54" spans="1:10" ht="15">
      <c r="A54" s="93" t="s">
        <v>29</v>
      </c>
      <c r="B54" s="76" t="s">
        <v>16</v>
      </c>
      <c r="C54" s="76">
        <v>1004</v>
      </c>
      <c r="D54" s="76">
        <v>1003</v>
      </c>
      <c r="E54" s="76">
        <v>1002</v>
      </c>
      <c r="F54" s="76">
        <v>1001</v>
      </c>
      <c r="G54" s="76">
        <v>1004</v>
      </c>
      <c r="H54" s="76">
        <v>1003</v>
      </c>
      <c r="I54" s="76">
        <v>1002</v>
      </c>
      <c r="J54" s="76">
        <v>1001</v>
      </c>
    </row>
    <row r="55" spans="1:10" ht="16.5">
      <c r="A55" s="94"/>
      <c r="B55" s="77" t="s">
        <v>17</v>
      </c>
      <c r="C55" s="77">
        <f>VLOOKUP(C54,测绘A2!$A$94:$G$179,2,0)</f>
        <v>89.34</v>
      </c>
      <c r="D55" s="77">
        <f>VLOOKUP(D54,测绘A2!$A$94:$G$179,2,0)</f>
        <v>83.41</v>
      </c>
      <c r="E55" s="77">
        <f>VLOOKUP(E54,测绘A2!$A$94:$G$179,2,0)</f>
        <v>83.41</v>
      </c>
      <c r="F55" s="77">
        <f>VLOOKUP(F54,测绘A2!$A$94:$G$179,2,0)</f>
        <v>88.6</v>
      </c>
      <c r="G55" s="77">
        <f>VLOOKUP(G54,测绘A2!$A$7:$G$92,2,0)</f>
        <v>88.6</v>
      </c>
      <c r="H55" s="77">
        <f>VLOOKUP(H54,测绘A2!$A$7:$G$92,2,0)</f>
        <v>83.41</v>
      </c>
      <c r="I55" s="77">
        <f>VLOOKUP(I54,测绘A2!$A$7:$G$92,2,0)</f>
        <v>83.41</v>
      </c>
      <c r="J55" s="77">
        <f>VLOOKUP(J54,测绘A2!$A$7:$G$92,2,0)</f>
        <v>89.34</v>
      </c>
    </row>
    <row r="56" spans="1:10" ht="16.5">
      <c r="A56" s="94"/>
      <c r="B56" s="77" t="s">
        <v>18</v>
      </c>
      <c r="C56" s="77">
        <f>VLOOKUP(C54,测绘A2!$A$94:$G$179,3,0)</f>
        <v>68.52</v>
      </c>
      <c r="D56" s="77">
        <f>VLOOKUP(D54,测绘A2!$A$94:$G$179,3,0)</f>
        <v>63.97</v>
      </c>
      <c r="E56" s="77">
        <f>VLOOKUP(E54,测绘A2!$A$94:$G$179,3,0)</f>
        <v>63.97</v>
      </c>
      <c r="F56" s="77">
        <f>VLOOKUP(F54,测绘A2!$A$94:$G$179,3,0)</f>
        <v>67.95</v>
      </c>
      <c r="G56" s="77">
        <f>VLOOKUP(G54,测绘A2!$A$7:$G$92,3,0)</f>
        <v>67.95</v>
      </c>
      <c r="H56" s="77">
        <f>VLOOKUP(H54,测绘A2!$A$7:$G$92,3,0)</f>
        <v>63.97</v>
      </c>
      <c r="I56" s="77">
        <f>VLOOKUP(I54,测绘A2!$A$7:$G$92,3,0)</f>
        <v>63.97</v>
      </c>
      <c r="J56" s="77">
        <f>VLOOKUP(J54,测绘A2!$A$7:$G$92,3,0)</f>
        <v>68.52</v>
      </c>
    </row>
    <row r="57" spans="1:10" ht="16.5">
      <c r="A57" s="94"/>
      <c r="B57" s="77" t="s">
        <v>19</v>
      </c>
      <c r="C57" s="84">
        <v>20000</v>
      </c>
      <c r="D57" s="84">
        <v>20000</v>
      </c>
      <c r="E57" s="84">
        <v>20000</v>
      </c>
      <c r="F57" s="84">
        <v>20000</v>
      </c>
      <c r="G57" s="84">
        <v>20000</v>
      </c>
      <c r="H57" s="84">
        <v>20000</v>
      </c>
      <c r="I57" s="84">
        <v>20000</v>
      </c>
      <c r="J57" s="84">
        <v>20000</v>
      </c>
    </row>
    <row r="58" spans="1:10" ht="16.5">
      <c r="A58" s="94"/>
      <c r="B58" s="77" t="s">
        <v>20</v>
      </c>
      <c r="C58" s="78">
        <f>ROUND(C59/C56,2)</f>
        <v>26077.06</v>
      </c>
      <c r="D58" s="78">
        <f t="shared" ref="D58:J58" si="16">ROUND(D59/D56,2)</f>
        <v>26077.85</v>
      </c>
      <c r="E58" s="78">
        <f t="shared" si="16"/>
        <v>26077.85</v>
      </c>
      <c r="F58" s="78">
        <f t="shared" si="16"/>
        <v>26078</v>
      </c>
      <c r="G58" s="78">
        <f t="shared" si="16"/>
        <v>26078</v>
      </c>
      <c r="H58" s="78">
        <f t="shared" si="16"/>
        <v>26077.85</v>
      </c>
      <c r="I58" s="78">
        <f t="shared" si="16"/>
        <v>26077.85</v>
      </c>
      <c r="J58" s="78">
        <f t="shared" si="16"/>
        <v>26077.06</v>
      </c>
    </row>
    <row r="59" spans="1:10" ht="16.5">
      <c r="A59" s="94"/>
      <c r="B59" s="77" t="s">
        <v>21</v>
      </c>
      <c r="C59" s="77">
        <f t="shared" ref="C59:J59" si="17">C57*C55</f>
        <v>1786800</v>
      </c>
      <c r="D59" s="77">
        <f t="shared" si="17"/>
        <v>1668200</v>
      </c>
      <c r="E59" s="77">
        <f t="shared" si="17"/>
        <v>1668200</v>
      </c>
      <c r="F59" s="77">
        <f t="shared" si="17"/>
        <v>1772000</v>
      </c>
      <c r="G59" s="77">
        <f t="shared" si="17"/>
        <v>1772000</v>
      </c>
      <c r="H59" s="77">
        <f t="shared" si="17"/>
        <v>1668200</v>
      </c>
      <c r="I59" s="77">
        <f t="shared" si="17"/>
        <v>1668200</v>
      </c>
      <c r="J59" s="77">
        <f t="shared" si="17"/>
        <v>1786800</v>
      </c>
    </row>
    <row r="60" spans="1:10" ht="15">
      <c r="A60" s="93" t="s">
        <v>30</v>
      </c>
      <c r="B60" s="76" t="s">
        <v>16</v>
      </c>
      <c r="C60" s="76">
        <v>904</v>
      </c>
      <c r="D60" s="76">
        <v>903</v>
      </c>
      <c r="E60" s="76">
        <v>902</v>
      </c>
      <c r="F60" s="76">
        <v>901</v>
      </c>
      <c r="G60" s="76">
        <v>904</v>
      </c>
      <c r="H60" s="76">
        <v>903</v>
      </c>
      <c r="I60" s="76">
        <v>902</v>
      </c>
      <c r="J60" s="76">
        <v>901</v>
      </c>
    </row>
    <row r="61" spans="1:10" ht="16.5">
      <c r="A61" s="94"/>
      <c r="B61" s="77" t="s">
        <v>17</v>
      </c>
      <c r="C61" s="77">
        <f>VLOOKUP(C60,测绘A2!$A$94:$G$179,2,0)</f>
        <v>89.34</v>
      </c>
      <c r="D61" s="77">
        <f>VLOOKUP(D60,测绘A2!$A$94:$G$179,2,0)</f>
        <v>83.41</v>
      </c>
      <c r="E61" s="77">
        <f>VLOOKUP(E60,测绘A2!$A$94:$G$179,2,0)</f>
        <v>83.41</v>
      </c>
      <c r="F61" s="77">
        <f>VLOOKUP(F60,测绘A2!$A$94:$G$179,2,0)</f>
        <v>88.6</v>
      </c>
      <c r="G61" s="77">
        <f>VLOOKUP(G60,测绘A2!$A$7:$G$92,2,0)</f>
        <v>88.6</v>
      </c>
      <c r="H61" s="77">
        <f>VLOOKUP(H60,测绘A2!$A$7:$G$92,2,0)</f>
        <v>83.41</v>
      </c>
      <c r="I61" s="77">
        <f>VLOOKUP(I60,测绘A2!$A$7:$G$92,2,0)</f>
        <v>83.41</v>
      </c>
      <c r="J61" s="77">
        <f>VLOOKUP(J60,测绘A2!$A$7:$G$92,2,0)</f>
        <v>89.34</v>
      </c>
    </row>
    <row r="62" spans="1:10" ht="16.5">
      <c r="A62" s="94"/>
      <c r="B62" s="77" t="s">
        <v>18</v>
      </c>
      <c r="C62" s="77">
        <f>VLOOKUP(C60,测绘A2!$A$94:$G$179,3,0)</f>
        <v>68.52</v>
      </c>
      <c r="D62" s="77">
        <f>VLOOKUP(D60,测绘A2!$A$94:$G$179,3,0)</f>
        <v>63.97</v>
      </c>
      <c r="E62" s="77">
        <f>VLOOKUP(E60,测绘A2!$A$94:$G$179,3,0)</f>
        <v>63.97</v>
      </c>
      <c r="F62" s="77">
        <f>VLOOKUP(F60,测绘A2!$A$94:$G$179,3,0)</f>
        <v>67.95</v>
      </c>
      <c r="G62" s="77">
        <f>VLOOKUP(G60,测绘A2!$A$7:$G$92,3,0)</f>
        <v>67.95</v>
      </c>
      <c r="H62" s="77">
        <f>VLOOKUP(H60,测绘A2!$A$7:$G$92,3,0)</f>
        <v>63.97</v>
      </c>
      <c r="I62" s="77">
        <f>VLOOKUP(I60,测绘A2!$A$7:$G$92,3,0)</f>
        <v>63.97</v>
      </c>
      <c r="J62" s="77">
        <f>VLOOKUP(J60,测绘A2!$A$7:$G$92,3,0)</f>
        <v>68.52</v>
      </c>
    </row>
    <row r="63" spans="1:10" ht="16.5">
      <c r="A63" s="94"/>
      <c r="B63" s="77" t="s">
        <v>19</v>
      </c>
      <c r="C63" s="84">
        <v>20000</v>
      </c>
      <c r="D63" s="84">
        <v>20000</v>
      </c>
      <c r="E63" s="84">
        <v>20000</v>
      </c>
      <c r="F63" s="84">
        <v>20000</v>
      </c>
      <c r="G63" s="84">
        <v>20000</v>
      </c>
      <c r="H63" s="84">
        <v>20000</v>
      </c>
      <c r="I63" s="84">
        <v>20000</v>
      </c>
      <c r="J63" s="84">
        <v>20000</v>
      </c>
    </row>
    <row r="64" spans="1:10" ht="16.5">
      <c r="A64" s="94"/>
      <c r="B64" s="77" t="s">
        <v>20</v>
      </c>
      <c r="C64" s="78">
        <f>ROUND(C65/C62,2)</f>
        <v>26077.06</v>
      </c>
      <c r="D64" s="78">
        <f t="shared" ref="D64:J64" si="18">ROUND(D65/D62,2)</f>
        <v>26077.85</v>
      </c>
      <c r="E64" s="78">
        <f t="shared" si="18"/>
        <v>26077.85</v>
      </c>
      <c r="F64" s="78">
        <f t="shared" si="18"/>
        <v>26078</v>
      </c>
      <c r="G64" s="78">
        <f t="shared" si="18"/>
        <v>26078</v>
      </c>
      <c r="H64" s="78">
        <f t="shared" si="18"/>
        <v>26077.85</v>
      </c>
      <c r="I64" s="78">
        <f t="shared" si="18"/>
        <v>26077.85</v>
      </c>
      <c r="J64" s="78">
        <f t="shared" si="18"/>
        <v>26077.06</v>
      </c>
    </row>
    <row r="65" spans="1:10" ht="16.5">
      <c r="A65" s="94"/>
      <c r="B65" s="77" t="s">
        <v>21</v>
      </c>
      <c r="C65" s="77">
        <f t="shared" ref="C65:J65" si="19">C63*C61</f>
        <v>1786800</v>
      </c>
      <c r="D65" s="77">
        <f t="shared" si="19"/>
        <v>1668200</v>
      </c>
      <c r="E65" s="77">
        <f t="shared" si="19"/>
        <v>1668200</v>
      </c>
      <c r="F65" s="77">
        <f t="shared" si="19"/>
        <v>1772000</v>
      </c>
      <c r="G65" s="77">
        <f t="shared" si="19"/>
        <v>1772000</v>
      </c>
      <c r="H65" s="77">
        <f t="shared" si="19"/>
        <v>1668200</v>
      </c>
      <c r="I65" s="77">
        <f t="shared" si="19"/>
        <v>1668200</v>
      </c>
      <c r="J65" s="77">
        <f t="shared" si="19"/>
        <v>1786800</v>
      </c>
    </row>
    <row r="66" spans="1:10" ht="15">
      <c r="A66" s="93" t="s">
        <v>31</v>
      </c>
      <c r="B66" s="76" t="s">
        <v>16</v>
      </c>
      <c r="C66" s="76">
        <v>804</v>
      </c>
      <c r="D66" s="76">
        <v>803</v>
      </c>
      <c r="E66" s="76">
        <v>802</v>
      </c>
      <c r="F66" s="76">
        <v>801</v>
      </c>
      <c r="G66" s="76">
        <v>804</v>
      </c>
      <c r="H66" s="76">
        <v>803</v>
      </c>
      <c r="I66" s="76">
        <v>802</v>
      </c>
      <c r="J66" s="76">
        <v>801</v>
      </c>
    </row>
    <row r="67" spans="1:10" ht="16.5">
      <c r="A67" s="94"/>
      <c r="B67" s="77" t="s">
        <v>17</v>
      </c>
      <c r="C67" s="77">
        <f>VLOOKUP(C66,测绘A2!$A$94:$G$179,2,0)</f>
        <v>89.34</v>
      </c>
      <c r="D67" s="77">
        <f>VLOOKUP(D66,测绘A2!$A$94:$G$179,2,0)</f>
        <v>83.41</v>
      </c>
      <c r="E67" s="77">
        <f>VLOOKUP(E66,测绘A2!$A$94:$G$179,2,0)</f>
        <v>83.41</v>
      </c>
      <c r="F67" s="77">
        <f>VLOOKUP(F66,测绘A2!$A$94:$G$179,2,0)</f>
        <v>88.6</v>
      </c>
      <c r="G67" s="77">
        <f>VLOOKUP(G66,测绘A2!$A$7:$G$92,2,0)</f>
        <v>88.6</v>
      </c>
      <c r="H67" s="77">
        <f>VLOOKUP(H66,测绘A2!$A$7:$G$92,2,0)</f>
        <v>83.41</v>
      </c>
      <c r="I67" s="77">
        <f>VLOOKUP(I66,测绘A2!$A$7:$G$92,2,0)</f>
        <v>83.41</v>
      </c>
      <c r="J67" s="77">
        <f>VLOOKUP(J66,测绘A2!$A$7:$G$92,2,0)</f>
        <v>89.34</v>
      </c>
    </row>
    <row r="68" spans="1:10" ht="16.5">
      <c r="A68" s="94"/>
      <c r="B68" s="77" t="s">
        <v>18</v>
      </c>
      <c r="C68" s="77">
        <f>VLOOKUP(C66,测绘A2!$A$94:$G$179,3,0)</f>
        <v>68.52</v>
      </c>
      <c r="D68" s="77">
        <f>VLOOKUP(D66,测绘A2!$A$94:$G$179,3,0)</f>
        <v>63.97</v>
      </c>
      <c r="E68" s="77">
        <f>VLOOKUP(E66,测绘A2!$A$94:$G$179,3,0)</f>
        <v>63.97</v>
      </c>
      <c r="F68" s="77">
        <f>VLOOKUP(F66,测绘A2!$A$94:$G$179,3,0)</f>
        <v>67.95</v>
      </c>
      <c r="G68" s="77">
        <f>VLOOKUP(G66,测绘A2!$A$7:$G$92,3,0)</f>
        <v>67.95</v>
      </c>
      <c r="H68" s="77">
        <f>VLOOKUP(H66,测绘A2!$A$7:$G$92,3,0)</f>
        <v>63.97</v>
      </c>
      <c r="I68" s="77">
        <f>VLOOKUP(I66,测绘A2!$A$7:$G$92,3,0)</f>
        <v>63.97</v>
      </c>
      <c r="J68" s="77">
        <f>VLOOKUP(J66,测绘A2!$A$7:$G$92,3,0)</f>
        <v>68.52</v>
      </c>
    </row>
    <row r="69" spans="1:10" ht="16.5">
      <c r="A69" s="94"/>
      <c r="B69" s="77" t="s">
        <v>19</v>
      </c>
      <c r="C69" s="84">
        <v>20000</v>
      </c>
      <c r="D69" s="84">
        <v>20000</v>
      </c>
      <c r="E69" s="84">
        <v>20000</v>
      </c>
      <c r="F69" s="84">
        <v>20000</v>
      </c>
      <c r="G69" s="84">
        <v>20000</v>
      </c>
      <c r="H69" s="84">
        <v>20000</v>
      </c>
      <c r="I69" s="84">
        <v>20000</v>
      </c>
      <c r="J69" s="84">
        <v>20000</v>
      </c>
    </row>
    <row r="70" spans="1:10" ht="16.5">
      <c r="A70" s="94"/>
      <c r="B70" s="77" t="s">
        <v>20</v>
      </c>
      <c r="C70" s="78">
        <f>ROUND(C71/C68,2)</f>
        <v>26077.06</v>
      </c>
      <c r="D70" s="78">
        <f t="shared" ref="D70:J70" si="20">ROUND(D71/D68,2)</f>
        <v>26077.85</v>
      </c>
      <c r="E70" s="78">
        <f t="shared" si="20"/>
        <v>26077.85</v>
      </c>
      <c r="F70" s="78">
        <f t="shared" si="20"/>
        <v>26078</v>
      </c>
      <c r="G70" s="78">
        <f t="shared" si="20"/>
        <v>26078</v>
      </c>
      <c r="H70" s="78">
        <f t="shared" si="20"/>
        <v>26077.85</v>
      </c>
      <c r="I70" s="78">
        <f t="shared" si="20"/>
        <v>26077.85</v>
      </c>
      <c r="J70" s="78">
        <f t="shared" si="20"/>
        <v>26077.06</v>
      </c>
    </row>
    <row r="71" spans="1:10" ht="16.5">
      <c r="A71" s="94"/>
      <c r="B71" s="77" t="s">
        <v>21</v>
      </c>
      <c r="C71" s="77">
        <f t="shared" ref="C71:J71" si="21">C69*C67</f>
        <v>1786800</v>
      </c>
      <c r="D71" s="77">
        <f t="shared" si="21"/>
        <v>1668200</v>
      </c>
      <c r="E71" s="77">
        <f t="shared" si="21"/>
        <v>1668200</v>
      </c>
      <c r="F71" s="77">
        <f t="shared" si="21"/>
        <v>1772000</v>
      </c>
      <c r="G71" s="77">
        <f t="shared" si="21"/>
        <v>1772000</v>
      </c>
      <c r="H71" s="77">
        <f t="shared" si="21"/>
        <v>1668200</v>
      </c>
      <c r="I71" s="77">
        <f t="shared" si="21"/>
        <v>1668200</v>
      </c>
      <c r="J71" s="77">
        <f t="shared" si="21"/>
        <v>1786800</v>
      </c>
    </row>
    <row r="72" spans="1:10" ht="15">
      <c r="A72" s="93" t="s">
        <v>32</v>
      </c>
      <c r="B72" s="76" t="s">
        <v>16</v>
      </c>
      <c r="C72" s="76">
        <v>704</v>
      </c>
      <c r="D72" s="76">
        <v>703</v>
      </c>
      <c r="E72" s="76">
        <v>702</v>
      </c>
      <c r="F72" s="76">
        <v>701</v>
      </c>
      <c r="G72" s="76">
        <v>704</v>
      </c>
      <c r="H72" s="76">
        <v>703</v>
      </c>
      <c r="I72" s="76">
        <v>702</v>
      </c>
      <c r="J72" s="76">
        <v>701</v>
      </c>
    </row>
    <row r="73" spans="1:10" ht="16.5">
      <c r="A73" s="94"/>
      <c r="B73" s="77" t="s">
        <v>17</v>
      </c>
      <c r="C73" s="77">
        <f>VLOOKUP(C72,测绘A2!$A$94:$G$179,2,0)</f>
        <v>89.34</v>
      </c>
      <c r="D73" s="77">
        <f>VLOOKUP(D72,测绘A2!$A$94:$G$179,2,0)</f>
        <v>83.41</v>
      </c>
      <c r="E73" s="77">
        <f>VLOOKUP(E72,测绘A2!$A$94:$G$179,2,0)</f>
        <v>83.41</v>
      </c>
      <c r="F73" s="77">
        <f>VLOOKUP(F72,测绘A2!$A$94:$G$179,2,0)</f>
        <v>88.6</v>
      </c>
      <c r="G73" s="77">
        <f>VLOOKUP(G72,测绘A2!$A$7:$G$92,2,0)</f>
        <v>88.6</v>
      </c>
      <c r="H73" s="77">
        <f>VLOOKUP(H72,测绘A2!$A$7:$G$92,2,0)</f>
        <v>83.41</v>
      </c>
      <c r="I73" s="77">
        <f>VLOOKUP(I72,测绘A2!$A$7:$G$92,2,0)</f>
        <v>83.41</v>
      </c>
      <c r="J73" s="77">
        <f>VLOOKUP(J72,测绘A2!$A$7:$G$92,2,0)</f>
        <v>89.34</v>
      </c>
    </row>
    <row r="74" spans="1:10" ht="16.5">
      <c r="A74" s="94"/>
      <c r="B74" s="77" t="s">
        <v>18</v>
      </c>
      <c r="C74" s="77">
        <f>VLOOKUP(C72,测绘A2!$A$94:$G$179,3,0)</f>
        <v>68.52</v>
      </c>
      <c r="D74" s="77">
        <f>VLOOKUP(D72,测绘A2!$A$94:$G$179,3,0)</f>
        <v>63.97</v>
      </c>
      <c r="E74" s="77">
        <f>VLOOKUP(E72,测绘A2!$A$94:$G$179,3,0)</f>
        <v>63.97</v>
      </c>
      <c r="F74" s="77">
        <f>VLOOKUP(F72,测绘A2!$A$94:$G$179,3,0)</f>
        <v>67.95</v>
      </c>
      <c r="G74" s="77">
        <f>VLOOKUP(G72,测绘A2!$A$7:$G$92,3,0)</f>
        <v>67.95</v>
      </c>
      <c r="H74" s="77">
        <f>VLOOKUP(H72,测绘A2!$A$7:$G$92,3,0)</f>
        <v>63.97</v>
      </c>
      <c r="I74" s="77">
        <f>VLOOKUP(I72,测绘A2!$A$7:$G$92,3,0)</f>
        <v>63.97</v>
      </c>
      <c r="J74" s="77">
        <f>VLOOKUP(J72,测绘A2!$A$7:$G$92,3,0)</f>
        <v>68.52</v>
      </c>
    </row>
    <row r="75" spans="1:10" ht="16.5">
      <c r="A75" s="94"/>
      <c r="B75" s="77" t="s">
        <v>19</v>
      </c>
      <c r="C75" s="84">
        <v>20000</v>
      </c>
      <c r="D75" s="84">
        <v>20000</v>
      </c>
      <c r="E75" s="84">
        <v>20000</v>
      </c>
      <c r="F75" s="84">
        <v>20000</v>
      </c>
      <c r="G75" s="84">
        <v>20000</v>
      </c>
      <c r="H75" s="84">
        <v>20000</v>
      </c>
      <c r="I75" s="84">
        <v>20000</v>
      </c>
      <c r="J75" s="84">
        <v>20000</v>
      </c>
    </row>
    <row r="76" spans="1:10" ht="16.5">
      <c r="A76" s="94"/>
      <c r="B76" s="77" t="s">
        <v>20</v>
      </c>
      <c r="C76" s="78">
        <f>ROUND(C77/C74,2)</f>
        <v>26077.06</v>
      </c>
      <c r="D76" s="78">
        <f t="shared" ref="D76:J76" si="22">ROUND(D77/D74,2)</f>
        <v>26077.85</v>
      </c>
      <c r="E76" s="78">
        <f t="shared" si="22"/>
        <v>26077.85</v>
      </c>
      <c r="F76" s="78">
        <f t="shared" si="22"/>
        <v>26078</v>
      </c>
      <c r="G76" s="78">
        <f t="shared" si="22"/>
        <v>26078</v>
      </c>
      <c r="H76" s="78">
        <f t="shared" si="22"/>
        <v>26077.85</v>
      </c>
      <c r="I76" s="78">
        <f t="shared" si="22"/>
        <v>26077.85</v>
      </c>
      <c r="J76" s="78">
        <f t="shared" si="22"/>
        <v>26077.06</v>
      </c>
    </row>
    <row r="77" spans="1:10" ht="16.5">
      <c r="A77" s="94"/>
      <c r="B77" s="77" t="s">
        <v>21</v>
      </c>
      <c r="C77" s="77">
        <f t="shared" ref="C77:J77" si="23">C75*C73</f>
        <v>1786800</v>
      </c>
      <c r="D77" s="77">
        <f t="shared" si="23"/>
        <v>1668200</v>
      </c>
      <c r="E77" s="77">
        <f t="shared" si="23"/>
        <v>1668200</v>
      </c>
      <c r="F77" s="77">
        <f t="shared" si="23"/>
        <v>1772000</v>
      </c>
      <c r="G77" s="77">
        <f t="shared" si="23"/>
        <v>1772000</v>
      </c>
      <c r="H77" s="77">
        <f t="shared" si="23"/>
        <v>1668200</v>
      </c>
      <c r="I77" s="77">
        <f t="shared" si="23"/>
        <v>1668200</v>
      </c>
      <c r="J77" s="77">
        <f t="shared" si="23"/>
        <v>1786800</v>
      </c>
    </row>
    <row r="78" spans="1:10" ht="15">
      <c r="A78" s="93" t="s">
        <v>33</v>
      </c>
      <c r="B78" s="76" t="s">
        <v>16</v>
      </c>
      <c r="C78" s="76">
        <v>604</v>
      </c>
      <c r="D78" s="76">
        <v>603</v>
      </c>
      <c r="E78" s="76">
        <v>602</v>
      </c>
      <c r="F78" s="76">
        <v>601</v>
      </c>
      <c r="G78" s="76">
        <v>604</v>
      </c>
      <c r="H78" s="76">
        <v>603</v>
      </c>
      <c r="I78" s="76">
        <v>602</v>
      </c>
      <c r="J78" s="76">
        <v>601</v>
      </c>
    </row>
    <row r="79" spans="1:10" ht="16.5">
      <c r="A79" s="94"/>
      <c r="B79" s="77" t="s">
        <v>17</v>
      </c>
      <c r="C79" s="77">
        <f>VLOOKUP(C78,测绘A2!$A$94:$G$179,2,0)</f>
        <v>89.34</v>
      </c>
      <c r="D79" s="77">
        <f>VLOOKUP(D78,测绘A2!$A$94:$G$179,2,0)</f>
        <v>83.41</v>
      </c>
      <c r="E79" s="77">
        <f>VLOOKUP(E78,测绘A2!$A$94:$G$179,2,0)</f>
        <v>83.41</v>
      </c>
      <c r="F79" s="77">
        <f>VLOOKUP(F78,测绘A2!$A$94:$G$179,2,0)</f>
        <v>88.6</v>
      </c>
      <c r="G79" s="77">
        <f>VLOOKUP(G78,测绘A2!$A$7:$G$92,2,0)</f>
        <v>88.6</v>
      </c>
      <c r="H79" s="77">
        <f>VLOOKUP(H78,测绘A2!$A$7:$G$92,2,0)</f>
        <v>83.41</v>
      </c>
      <c r="I79" s="77">
        <f>VLOOKUP(I78,测绘A2!$A$7:$G$92,2,0)</f>
        <v>83.41</v>
      </c>
      <c r="J79" s="77">
        <f>VLOOKUP(J78,测绘A2!$A$7:$G$92,2,0)</f>
        <v>89.34</v>
      </c>
    </row>
    <row r="80" spans="1:10" ht="16.5">
      <c r="A80" s="94"/>
      <c r="B80" s="77" t="s">
        <v>18</v>
      </c>
      <c r="C80" s="77">
        <f>VLOOKUP(C78,测绘A2!$A$94:$G$179,3,0)</f>
        <v>68.52</v>
      </c>
      <c r="D80" s="77">
        <f>VLOOKUP(D78,测绘A2!$A$94:$G$179,3,0)</f>
        <v>63.97</v>
      </c>
      <c r="E80" s="77">
        <f>VLOOKUP(E78,测绘A2!$A$94:$G$179,3,0)</f>
        <v>63.97</v>
      </c>
      <c r="F80" s="77">
        <f>VLOOKUP(F78,测绘A2!$A$94:$G$179,3,0)</f>
        <v>67.95</v>
      </c>
      <c r="G80" s="77">
        <f>VLOOKUP(G78,测绘A2!$A$7:$G$92,3,0)</f>
        <v>67.95</v>
      </c>
      <c r="H80" s="77">
        <f>VLOOKUP(H78,测绘A2!$A$7:$G$92,3,0)</f>
        <v>63.97</v>
      </c>
      <c r="I80" s="77">
        <f>VLOOKUP(I78,测绘A2!$A$7:$G$92,3,0)</f>
        <v>63.97</v>
      </c>
      <c r="J80" s="77">
        <f>VLOOKUP(J78,测绘A2!$A$7:$G$92,3,0)</f>
        <v>68.52</v>
      </c>
    </row>
    <row r="81" spans="1:10" ht="16.5">
      <c r="A81" s="94"/>
      <c r="B81" s="77" t="s">
        <v>19</v>
      </c>
      <c r="C81" s="84">
        <v>20000</v>
      </c>
      <c r="D81" s="84">
        <v>20000</v>
      </c>
      <c r="E81" s="84">
        <v>20000</v>
      </c>
      <c r="F81" s="84">
        <v>20000</v>
      </c>
      <c r="G81" s="84">
        <v>20000</v>
      </c>
      <c r="H81" s="84">
        <v>20000</v>
      </c>
      <c r="I81" s="84">
        <v>20000</v>
      </c>
      <c r="J81" s="84">
        <v>20000</v>
      </c>
    </row>
    <row r="82" spans="1:10" ht="16.5">
      <c r="A82" s="94"/>
      <c r="B82" s="77" t="s">
        <v>20</v>
      </c>
      <c r="C82" s="78">
        <f>ROUND(C83/C80,2)</f>
        <v>26077.06</v>
      </c>
      <c r="D82" s="78">
        <f t="shared" ref="D82:J82" si="24">ROUND(D83/D80,2)</f>
        <v>26077.85</v>
      </c>
      <c r="E82" s="78">
        <f t="shared" si="24"/>
        <v>26077.85</v>
      </c>
      <c r="F82" s="78">
        <f t="shared" si="24"/>
        <v>26078</v>
      </c>
      <c r="G82" s="78">
        <f t="shared" si="24"/>
        <v>26078</v>
      </c>
      <c r="H82" s="78">
        <f t="shared" si="24"/>
        <v>26077.85</v>
      </c>
      <c r="I82" s="78">
        <f t="shared" si="24"/>
        <v>26077.85</v>
      </c>
      <c r="J82" s="78">
        <f t="shared" si="24"/>
        <v>26077.06</v>
      </c>
    </row>
    <row r="83" spans="1:10" ht="16.5">
      <c r="A83" s="94"/>
      <c r="B83" s="77" t="s">
        <v>21</v>
      </c>
      <c r="C83" s="77">
        <f t="shared" ref="C83:J83" si="25">C81*C79</f>
        <v>1786800</v>
      </c>
      <c r="D83" s="77">
        <f t="shared" si="25"/>
        <v>1668200</v>
      </c>
      <c r="E83" s="77">
        <f t="shared" si="25"/>
        <v>1668200</v>
      </c>
      <c r="F83" s="77">
        <f t="shared" si="25"/>
        <v>1772000</v>
      </c>
      <c r="G83" s="77">
        <f t="shared" si="25"/>
        <v>1772000</v>
      </c>
      <c r="H83" s="77">
        <f t="shared" si="25"/>
        <v>1668200</v>
      </c>
      <c r="I83" s="77">
        <f t="shared" si="25"/>
        <v>1668200</v>
      </c>
      <c r="J83" s="77">
        <f t="shared" si="25"/>
        <v>1786800</v>
      </c>
    </row>
    <row r="84" spans="1:10" ht="15">
      <c r="A84" s="93" t="s">
        <v>34</v>
      </c>
      <c r="B84" s="76" t="s">
        <v>16</v>
      </c>
      <c r="C84" s="76">
        <v>504</v>
      </c>
      <c r="D84" s="76">
        <v>503</v>
      </c>
      <c r="E84" s="76">
        <v>502</v>
      </c>
      <c r="F84" s="76">
        <v>501</v>
      </c>
      <c r="G84" s="76">
        <v>504</v>
      </c>
      <c r="H84" s="76">
        <v>503</v>
      </c>
      <c r="I84" s="76">
        <v>502</v>
      </c>
      <c r="J84" s="76">
        <v>501</v>
      </c>
    </row>
    <row r="85" spans="1:10" ht="16.5">
      <c r="A85" s="94"/>
      <c r="B85" s="77" t="s">
        <v>17</v>
      </c>
      <c r="C85" s="77">
        <f>VLOOKUP(C84,测绘A2!$A$94:$G$179,2,0)</f>
        <v>89.34</v>
      </c>
      <c r="D85" s="77">
        <f>VLOOKUP(D84,测绘A2!$A$94:$G$179,2,0)</f>
        <v>83.41</v>
      </c>
      <c r="E85" s="77">
        <f>VLOOKUP(E84,测绘A2!$A$94:$G$179,2,0)</f>
        <v>83.41</v>
      </c>
      <c r="F85" s="77">
        <f>VLOOKUP(F84,测绘A2!$A$94:$G$179,2,0)</f>
        <v>88.6</v>
      </c>
      <c r="G85" s="77">
        <f>VLOOKUP(G84,测绘A2!$A$7:$G$92,2,0)</f>
        <v>88.6</v>
      </c>
      <c r="H85" s="77">
        <f>VLOOKUP(H84,测绘A2!$A$7:$G$92,2,0)</f>
        <v>83.41</v>
      </c>
      <c r="I85" s="77">
        <f>VLOOKUP(I84,测绘A2!$A$7:$G$92,2,0)</f>
        <v>83.41</v>
      </c>
      <c r="J85" s="77">
        <f>VLOOKUP(J84,测绘A2!$A$7:$G$92,2,0)</f>
        <v>89.34</v>
      </c>
    </row>
    <row r="86" spans="1:10" ht="16.5">
      <c r="A86" s="94"/>
      <c r="B86" s="77" t="s">
        <v>18</v>
      </c>
      <c r="C86" s="77">
        <f>VLOOKUP(C84,测绘A2!$A$94:$G$179,3,0)</f>
        <v>68.52</v>
      </c>
      <c r="D86" s="77">
        <f>VLOOKUP(D84,测绘A2!$A$94:$G$179,3,0)</f>
        <v>63.97</v>
      </c>
      <c r="E86" s="77">
        <f>VLOOKUP(E84,测绘A2!$A$94:$G$179,3,0)</f>
        <v>63.97</v>
      </c>
      <c r="F86" s="77">
        <f>VLOOKUP(F84,测绘A2!$A$94:$G$179,3,0)</f>
        <v>67.95</v>
      </c>
      <c r="G86" s="77">
        <f>VLOOKUP(G84,测绘A2!$A$7:$G$92,3,0)</f>
        <v>67.95</v>
      </c>
      <c r="H86" s="77">
        <f>VLOOKUP(H84,测绘A2!$A$7:$G$92,3,0)</f>
        <v>63.97</v>
      </c>
      <c r="I86" s="77">
        <f>VLOOKUP(I84,测绘A2!$A$7:$G$92,3,0)</f>
        <v>63.97</v>
      </c>
      <c r="J86" s="77">
        <f>VLOOKUP(J84,测绘A2!$A$7:$G$92,3,0)</f>
        <v>68.52</v>
      </c>
    </row>
    <row r="87" spans="1:10" ht="16.5">
      <c r="A87" s="94"/>
      <c r="B87" s="77" t="s">
        <v>19</v>
      </c>
      <c r="C87" s="84">
        <v>20000</v>
      </c>
      <c r="D87" s="84">
        <v>20000</v>
      </c>
      <c r="E87" s="84">
        <v>20000</v>
      </c>
      <c r="F87" s="84">
        <v>20000</v>
      </c>
      <c r="G87" s="84">
        <v>20000</v>
      </c>
      <c r="H87" s="84">
        <v>20000</v>
      </c>
      <c r="I87" s="84">
        <v>20000</v>
      </c>
      <c r="J87" s="84">
        <v>20000</v>
      </c>
    </row>
    <row r="88" spans="1:10" ht="16.5">
      <c r="A88" s="94"/>
      <c r="B88" s="77" t="s">
        <v>20</v>
      </c>
      <c r="C88" s="78">
        <f>ROUND(C89/C86,2)</f>
        <v>26077.06</v>
      </c>
      <c r="D88" s="78">
        <f t="shared" ref="D88:J88" si="26">ROUND(D89/D86,2)</f>
        <v>26077.85</v>
      </c>
      <c r="E88" s="78">
        <f t="shared" si="26"/>
        <v>26077.85</v>
      </c>
      <c r="F88" s="78">
        <f t="shared" si="26"/>
        <v>26078</v>
      </c>
      <c r="G88" s="78">
        <f t="shared" si="26"/>
        <v>26078</v>
      </c>
      <c r="H88" s="78">
        <f t="shared" si="26"/>
        <v>26077.85</v>
      </c>
      <c r="I88" s="78">
        <f t="shared" si="26"/>
        <v>26077.85</v>
      </c>
      <c r="J88" s="78">
        <f t="shared" si="26"/>
        <v>26077.06</v>
      </c>
    </row>
    <row r="89" spans="1:10" ht="16.5">
      <c r="A89" s="94"/>
      <c r="B89" s="77" t="s">
        <v>21</v>
      </c>
      <c r="C89" s="77">
        <f t="shared" ref="C89:J89" si="27">C87*C85</f>
        <v>1786800</v>
      </c>
      <c r="D89" s="77">
        <f t="shared" si="27"/>
        <v>1668200</v>
      </c>
      <c r="E89" s="77">
        <f t="shared" si="27"/>
        <v>1668200</v>
      </c>
      <c r="F89" s="77">
        <f t="shared" si="27"/>
        <v>1772000</v>
      </c>
      <c r="G89" s="77">
        <f t="shared" si="27"/>
        <v>1772000</v>
      </c>
      <c r="H89" s="77">
        <f t="shared" si="27"/>
        <v>1668200</v>
      </c>
      <c r="I89" s="77">
        <f t="shared" si="27"/>
        <v>1668200</v>
      </c>
      <c r="J89" s="77">
        <f t="shared" si="27"/>
        <v>1786800</v>
      </c>
    </row>
    <row r="90" spans="1:10" ht="15">
      <c r="A90" s="93" t="s">
        <v>35</v>
      </c>
      <c r="B90" s="76" t="s">
        <v>16</v>
      </c>
      <c r="C90" s="76">
        <v>404</v>
      </c>
      <c r="D90" s="76">
        <v>403</v>
      </c>
      <c r="E90" s="76">
        <v>402</v>
      </c>
      <c r="F90" s="76">
        <v>401</v>
      </c>
      <c r="G90" s="76">
        <v>404</v>
      </c>
      <c r="H90" s="76">
        <v>403</v>
      </c>
      <c r="I90" s="76">
        <v>402</v>
      </c>
      <c r="J90" s="76">
        <v>401</v>
      </c>
    </row>
    <row r="91" spans="1:10" ht="16.5">
      <c r="A91" s="94"/>
      <c r="B91" s="77" t="s">
        <v>17</v>
      </c>
      <c r="C91" s="77">
        <f>VLOOKUP(C90,测绘A2!$A$94:$G$179,2,0)</f>
        <v>89.34</v>
      </c>
      <c r="D91" s="77">
        <f>VLOOKUP(D90,测绘A2!$A$94:$G$179,2,0)</f>
        <v>83.41</v>
      </c>
      <c r="E91" s="77">
        <f>VLOOKUP(E90,测绘A2!$A$94:$G$179,2,0)</f>
        <v>83.41</v>
      </c>
      <c r="F91" s="77">
        <f>VLOOKUP(F90,测绘A2!$A$94:$G$179,2,0)</f>
        <v>88.6</v>
      </c>
      <c r="G91" s="77">
        <f>VLOOKUP(G90,测绘A2!$A$7:$G$92,2,0)</f>
        <v>88.6</v>
      </c>
      <c r="H91" s="77">
        <f>VLOOKUP(H90,测绘A2!$A$7:$G$92,2,0)</f>
        <v>83.41</v>
      </c>
      <c r="I91" s="77">
        <f>VLOOKUP(I90,测绘A2!$A$7:$G$92,2,0)</f>
        <v>83.41</v>
      </c>
      <c r="J91" s="77">
        <f>VLOOKUP(J90,测绘A2!$A$7:$G$92,2,0)</f>
        <v>89.34</v>
      </c>
    </row>
    <row r="92" spans="1:10" ht="16.5">
      <c r="A92" s="94"/>
      <c r="B92" s="77" t="s">
        <v>18</v>
      </c>
      <c r="C92" s="77">
        <f>VLOOKUP(C90,测绘A2!$A$94:$G$179,3,0)</f>
        <v>68.52</v>
      </c>
      <c r="D92" s="77">
        <f>VLOOKUP(D90,测绘A2!$A$94:$G$179,3,0)</f>
        <v>63.97</v>
      </c>
      <c r="E92" s="77">
        <f>VLOOKUP(E90,测绘A2!$A$94:$G$179,3,0)</f>
        <v>63.97</v>
      </c>
      <c r="F92" s="77">
        <f>VLOOKUP(F90,测绘A2!$A$94:$G$179,3,0)</f>
        <v>67.95</v>
      </c>
      <c r="G92" s="77">
        <f>VLOOKUP(G90,测绘A2!$A$7:$G$92,3,0)</f>
        <v>67.95</v>
      </c>
      <c r="H92" s="77">
        <f>VLOOKUP(H90,测绘A2!$A$7:$G$92,3,0)</f>
        <v>63.97</v>
      </c>
      <c r="I92" s="77">
        <f>VLOOKUP(I90,测绘A2!$A$7:$G$92,3,0)</f>
        <v>63.97</v>
      </c>
      <c r="J92" s="77">
        <f>VLOOKUP(J90,测绘A2!$A$7:$G$92,3,0)</f>
        <v>68.52</v>
      </c>
    </row>
    <row r="93" spans="1:10" ht="16.5">
      <c r="A93" s="94"/>
      <c r="B93" s="77" t="s">
        <v>19</v>
      </c>
      <c r="C93" s="84">
        <v>20000</v>
      </c>
      <c r="D93" s="84">
        <v>20000</v>
      </c>
      <c r="E93" s="84">
        <v>20000</v>
      </c>
      <c r="F93" s="84">
        <v>20000</v>
      </c>
      <c r="G93" s="84">
        <v>20000</v>
      </c>
      <c r="H93" s="84">
        <v>20000</v>
      </c>
      <c r="I93" s="84">
        <v>20000</v>
      </c>
      <c r="J93" s="84">
        <v>20000</v>
      </c>
    </row>
    <row r="94" spans="1:10" ht="16.5">
      <c r="A94" s="94"/>
      <c r="B94" s="77" t="s">
        <v>20</v>
      </c>
      <c r="C94" s="78">
        <f>ROUND(C95/C92,2)</f>
        <v>26077.06</v>
      </c>
      <c r="D94" s="78">
        <f t="shared" ref="D94:J94" si="28">ROUND(D95/D92,2)</f>
        <v>26077.85</v>
      </c>
      <c r="E94" s="78">
        <f t="shared" si="28"/>
        <v>26077.85</v>
      </c>
      <c r="F94" s="78">
        <f t="shared" si="28"/>
        <v>26078</v>
      </c>
      <c r="G94" s="78">
        <f t="shared" si="28"/>
        <v>26078</v>
      </c>
      <c r="H94" s="78">
        <f t="shared" si="28"/>
        <v>26077.85</v>
      </c>
      <c r="I94" s="78">
        <f t="shared" si="28"/>
        <v>26077.85</v>
      </c>
      <c r="J94" s="78">
        <f t="shared" si="28"/>
        <v>26077.06</v>
      </c>
    </row>
    <row r="95" spans="1:10" ht="16.5">
      <c r="A95" s="94"/>
      <c r="B95" s="77" t="s">
        <v>21</v>
      </c>
      <c r="C95" s="77">
        <f t="shared" ref="C95:J95" si="29">C93*C91</f>
        <v>1786800</v>
      </c>
      <c r="D95" s="77">
        <f t="shared" si="29"/>
        <v>1668200</v>
      </c>
      <c r="E95" s="77">
        <f t="shared" si="29"/>
        <v>1668200</v>
      </c>
      <c r="F95" s="77">
        <f t="shared" si="29"/>
        <v>1772000</v>
      </c>
      <c r="G95" s="77">
        <f t="shared" si="29"/>
        <v>1772000</v>
      </c>
      <c r="H95" s="77">
        <f t="shared" si="29"/>
        <v>1668200</v>
      </c>
      <c r="I95" s="77">
        <f t="shared" si="29"/>
        <v>1668200</v>
      </c>
      <c r="J95" s="77">
        <f t="shared" si="29"/>
        <v>1786800</v>
      </c>
    </row>
    <row r="96" spans="1:10" ht="15">
      <c r="A96" s="93" t="s">
        <v>36</v>
      </c>
      <c r="B96" s="76" t="s">
        <v>16</v>
      </c>
      <c r="C96" s="76">
        <v>304</v>
      </c>
      <c r="D96" s="76">
        <v>303</v>
      </c>
      <c r="E96" s="76">
        <v>302</v>
      </c>
      <c r="F96" s="76">
        <v>301</v>
      </c>
      <c r="G96" s="76">
        <v>304</v>
      </c>
      <c r="H96" s="76">
        <v>303</v>
      </c>
      <c r="I96" s="76">
        <v>302</v>
      </c>
      <c r="J96" s="76">
        <v>301</v>
      </c>
    </row>
    <row r="97" spans="1:10" ht="16.5">
      <c r="A97" s="94"/>
      <c r="B97" s="77" t="s">
        <v>17</v>
      </c>
      <c r="C97" s="77">
        <f>VLOOKUP(C96,测绘A2!$A$94:$G$179,2,0)</f>
        <v>89.34</v>
      </c>
      <c r="D97" s="77">
        <f>VLOOKUP(D96,测绘A2!$A$94:$G$179,2,0)</f>
        <v>83.41</v>
      </c>
      <c r="E97" s="77">
        <f>VLOOKUP(E96,测绘A2!$A$94:$G$179,2,0)</f>
        <v>83.41</v>
      </c>
      <c r="F97" s="77">
        <f>VLOOKUP(F96,测绘A2!$A$94:$G$179,2,0)</f>
        <v>88.6</v>
      </c>
      <c r="G97" s="77">
        <f>VLOOKUP(G96,测绘A2!$A$7:$G$92,2,0)</f>
        <v>88.6</v>
      </c>
      <c r="H97" s="77">
        <f>VLOOKUP(H96,测绘A2!$A$7:$G$92,2,0)</f>
        <v>83.41</v>
      </c>
      <c r="I97" s="77">
        <f>VLOOKUP(I96,测绘A2!$A$7:$G$92,2,0)</f>
        <v>83.41</v>
      </c>
      <c r="J97" s="77">
        <f>VLOOKUP(J96,测绘A2!$A$7:$G$92,2,0)</f>
        <v>89.34</v>
      </c>
    </row>
    <row r="98" spans="1:10" ht="16.5">
      <c r="A98" s="94"/>
      <c r="B98" s="77" t="s">
        <v>18</v>
      </c>
      <c r="C98" s="77">
        <f>VLOOKUP(C96,测绘A2!$A$94:$G$179,3,0)</f>
        <v>68.52</v>
      </c>
      <c r="D98" s="77">
        <f>VLOOKUP(D96,测绘A2!$A$94:$G$179,3,0)</f>
        <v>63.97</v>
      </c>
      <c r="E98" s="77">
        <f>VLOOKUP(E96,测绘A2!$A$94:$G$179,3,0)</f>
        <v>63.97</v>
      </c>
      <c r="F98" s="77">
        <f>VLOOKUP(F96,测绘A2!$A$94:$G$179,3,0)</f>
        <v>67.95</v>
      </c>
      <c r="G98" s="77">
        <f>VLOOKUP(G96,测绘A2!$A$7:$G$92,3,0)</f>
        <v>67.95</v>
      </c>
      <c r="H98" s="77">
        <f>VLOOKUP(H96,测绘A2!$A$7:$G$92,3,0)</f>
        <v>63.97</v>
      </c>
      <c r="I98" s="77">
        <f>VLOOKUP(I96,测绘A2!$A$7:$G$92,3,0)</f>
        <v>63.97</v>
      </c>
      <c r="J98" s="77">
        <f>VLOOKUP(J96,测绘A2!$A$7:$G$92,3,0)</f>
        <v>68.52</v>
      </c>
    </row>
    <row r="99" spans="1:10" ht="16.5">
      <c r="A99" s="94"/>
      <c r="B99" s="77" t="s">
        <v>19</v>
      </c>
      <c r="C99" s="84">
        <v>20000</v>
      </c>
      <c r="D99" s="84">
        <v>20000</v>
      </c>
      <c r="E99" s="84">
        <v>20000</v>
      </c>
      <c r="F99" s="84">
        <v>20000</v>
      </c>
      <c r="G99" s="84">
        <v>20000</v>
      </c>
      <c r="H99" s="84">
        <v>20000</v>
      </c>
      <c r="I99" s="84">
        <v>20000</v>
      </c>
      <c r="J99" s="84">
        <v>20000</v>
      </c>
    </row>
    <row r="100" spans="1:10" ht="16.5">
      <c r="A100" s="94"/>
      <c r="B100" s="77" t="s">
        <v>20</v>
      </c>
      <c r="C100" s="78">
        <f>ROUND(C101/C98,2)</f>
        <v>26077.06</v>
      </c>
      <c r="D100" s="78">
        <f t="shared" ref="D100:J100" si="30">ROUND(D101/D98,2)</f>
        <v>26077.85</v>
      </c>
      <c r="E100" s="78">
        <f t="shared" si="30"/>
        <v>26077.85</v>
      </c>
      <c r="F100" s="78">
        <f t="shared" si="30"/>
        <v>26078</v>
      </c>
      <c r="G100" s="78">
        <f t="shared" si="30"/>
        <v>26078</v>
      </c>
      <c r="H100" s="78">
        <f t="shared" si="30"/>
        <v>26077.85</v>
      </c>
      <c r="I100" s="78">
        <f t="shared" si="30"/>
        <v>26077.85</v>
      </c>
      <c r="J100" s="78">
        <f t="shared" si="30"/>
        <v>26077.06</v>
      </c>
    </row>
    <row r="101" spans="1:10" ht="16.5">
      <c r="A101" s="94"/>
      <c r="B101" s="77" t="s">
        <v>21</v>
      </c>
      <c r="C101" s="77">
        <f t="shared" ref="C101:J101" si="31">C99*C97</f>
        <v>1786800</v>
      </c>
      <c r="D101" s="77">
        <f t="shared" si="31"/>
        <v>1668200</v>
      </c>
      <c r="E101" s="77">
        <f t="shared" si="31"/>
        <v>1668200</v>
      </c>
      <c r="F101" s="77">
        <f t="shared" si="31"/>
        <v>1772000</v>
      </c>
      <c r="G101" s="77">
        <f t="shared" si="31"/>
        <v>1772000</v>
      </c>
      <c r="H101" s="77">
        <f t="shared" si="31"/>
        <v>1668200</v>
      </c>
      <c r="I101" s="77">
        <f t="shared" si="31"/>
        <v>1668200</v>
      </c>
      <c r="J101" s="77">
        <f t="shared" si="31"/>
        <v>1786800</v>
      </c>
    </row>
    <row r="102" spans="1:10" ht="15">
      <c r="A102" s="93" t="s">
        <v>37</v>
      </c>
      <c r="B102" s="76" t="s">
        <v>16</v>
      </c>
      <c r="C102" s="76">
        <v>204</v>
      </c>
      <c r="D102" s="76">
        <v>203</v>
      </c>
      <c r="E102" s="76">
        <v>202</v>
      </c>
      <c r="F102" s="76">
        <v>201</v>
      </c>
      <c r="G102" s="76">
        <v>204</v>
      </c>
      <c r="H102" s="76">
        <v>203</v>
      </c>
      <c r="I102" s="76">
        <v>202</v>
      </c>
      <c r="J102" s="76">
        <v>201</v>
      </c>
    </row>
    <row r="103" spans="1:10" ht="16.5">
      <c r="A103" s="94"/>
      <c r="B103" s="77" t="s">
        <v>17</v>
      </c>
      <c r="C103" s="77">
        <f>VLOOKUP(C102,测绘A2!$A$94:$G$179,2,0)</f>
        <v>89.27</v>
      </c>
      <c r="D103" s="77">
        <f>VLOOKUP(D102,测绘A2!$A$94:$G$179,2,0)</f>
        <v>83.41</v>
      </c>
      <c r="E103" s="77">
        <f>VLOOKUP(E102,测绘A2!$A$94:$G$179,2,0)</f>
        <v>83.41</v>
      </c>
      <c r="F103" s="77">
        <f>VLOOKUP(F102,测绘A2!$A$94:$G$179,2,0)</f>
        <v>88.54</v>
      </c>
      <c r="G103" s="77">
        <f>VLOOKUP(G102,测绘A2!$A$7:$G$92,2,0)</f>
        <v>88.54</v>
      </c>
      <c r="H103" s="77">
        <f>VLOOKUP(H102,测绘A2!$A$7:$G$92,2,0)</f>
        <v>83.41</v>
      </c>
      <c r="I103" s="77">
        <f>VLOOKUP(I102,测绘A2!$A$7:$G$92,2,0)</f>
        <v>83.41</v>
      </c>
      <c r="J103" s="77">
        <f>VLOOKUP(J102,测绘A2!$A$7:$G$92,2,0)</f>
        <v>89.27</v>
      </c>
    </row>
    <row r="104" spans="1:10" ht="16.5">
      <c r="A104" s="94"/>
      <c r="B104" s="77" t="s">
        <v>18</v>
      </c>
      <c r="C104" s="77">
        <f>VLOOKUP(C102,测绘A2!$A$94:$G$179,3,0)</f>
        <v>68.459999999999994</v>
      </c>
      <c r="D104" s="77">
        <f>VLOOKUP(D102,测绘A2!$A$94:$G$179,3,0)</f>
        <v>63.97</v>
      </c>
      <c r="E104" s="77">
        <f>VLOOKUP(E102,测绘A2!$A$94:$G$179,3,0)</f>
        <v>63.97</v>
      </c>
      <c r="F104" s="77">
        <f>VLOOKUP(F102,测绘A2!$A$94:$G$179,3,0)</f>
        <v>67.900000000000006</v>
      </c>
      <c r="G104" s="77">
        <f>VLOOKUP(G102,测绘A2!$A$7:$G$92,3,0)</f>
        <v>67.900000000000006</v>
      </c>
      <c r="H104" s="77">
        <f>VLOOKUP(H102,测绘A2!$A$7:$G$92,3,0)</f>
        <v>63.97</v>
      </c>
      <c r="I104" s="77">
        <f>VLOOKUP(I102,测绘A2!$A$7:$G$92,3,0)</f>
        <v>63.97</v>
      </c>
      <c r="J104" s="77">
        <f>VLOOKUP(J102,测绘A2!$A$7:$G$92,3,0)</f>
        <v>68.459999999999994</v>
      </c>
    </row>
    <row r="105" spans="1:10" ht="16.5">
      <c r="A105" s="94"/>
      <c r="B105" s="77" t="s">
        <v>19</v>
      </c>
      <c r="C105" s="84">
        <v>20000</v>
      </c>
      <c r="D105" s="84">
        <v>20000</v>
      </c>
      <c r="E105" s="84">
        <v>20000</v>
      </c>
      <c r="F105" s="84">
        <v>20000</v>
      </c>
      <c r="G105" s="84">
        <v>20000</v>
      </c>
      <c r="H105" s="84">
        <v>20000</v>
      </c>
      <c r="I105" s="84">
        <v>20000</v>
      </c>
      <c r="J105" s="84">
        <v>20000</v>
      </c>
    </row>
    <row r="106" spans="1:10" ht="16.5">
      <c r="A106" s="94"/>
      <c r="B106" s="77" t="s">
        <v>20</v>
      </c>
      <c r="C106" s="78">
        <f>ROUND(C107/C104,2)</f>
        <v>26079.46</v>
      </c>
      <c r="D106" s="78">
        <f t="shared" ref="D106:J106" si="32">ROUND(D107/D104,2)</f>
        <v>26077.85</v>
      </c>
      <c r="E106" s="78">
        <f t="shared" si="32"/>
        <v>26077.85</v>
      </c>
      <c r="F106" s="78">
        <f t="shared" si="32"/>
        <v>26079.53</v>
      </c>
      <c r="G106" s="78">
        <f t="shared" si="32"/>
        <v>26079.53</v>
      </c>
      <c r="H106" s="78">
        <f t="shared" si="32"/>
        <v>26077.85</v>
      </c>
      <c r="I106" s="78">
        <f t="shared" si="32"/>
        <v>26077.85</v>
      </c>
      <c r="J106" s="78">
        <f t="shared" si="32"/>
        <v>26079.46</v>
      </c>
    </row>
    <row r="107" spans="1:10" ht="16.5">
      <c r="A107" s="94"/>
      <c r="B107" s="77" t="s">
        <v>21</v>
      </c>
      <c r="C107" s="77">
        <f t="shared" ref="C107:J107" si="33">C105*C103</f>
        <v>1785400</v>
      </c>
      <c r="D107" s="77">
        <f t="shared" si="33"/>
        <v>1668200</v>
      </c>
      <c r="E107" s="77">
        <f t="shared" si="33"/>
        <v>1668200</v>
      </c>
      <c r="F107" s="77">
        <f t="shared" si="33"/>
        <v>1770800.0000000002</v>
      </c>
      <c r="G107" s="77">
        <f t="shared" si="33"/>
        <v>1770800.0000000002</v>
      </c>
      <c r="H107" s="77">
        <f t="shared" si="33"/>
        <v>1668200</v>
      </c>
      <c r="I107" s="77">
        <f t="shared" si="33"/>
        <v>1668200</v>
      </c>
      <c r="J107" s="77">
        <f t="shared" si="33"/>
        <v>1785400</v>
      </c>
    </row>
    <row r="108" spans="1:10" ht="16.5">
      <c r="A108" s="89"/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1:10" ht="18">
      <c r="A109" s="93" t="s">
        <v>0</v>
      </c>
      <c r="B109" s="80" t="s">
        <v>1</v>
      </c>
      <c r="C109" s="99" t="s">
        <v>3</v>
      </c>
      <c r="D109" s="99"/>
      <c r="E109" s="99"/>
      <c r="F109" s="99"/>
      <c r="G109" s="99" t="s">
        <v>4</v>
      </c>
      <c r="H109" s="99"/>
      <c r="I109" s="99"/>
      <c r="J109" s="99"/>
    </row>
    <row r="110" spans="1:10" ht="18">
      <c r="A110" s="93"/>
      <c r="B110" s="80" t="s">
        <v>5</v>
      </c>
      <c r="C110" s="80" t="s">
        <v>6</v>
      </c>
      <c r="D110" s="80" t="s">
        <v>38</v>
      </c>
      <c r="E110" s="80" t="s">
        <v>6</v>
      </c>
      <c r="F110" s="80" t="s">
        <v>6</v>
      </c>
      <c r="G110" s="80" t="s">
        <v>6</v>
      </c>
      <c r="H110" s="80" t="s">
        <v>6</v>
      </c>
      <c r="I110" s="80" t="s">
        <v>38</v>
      </c>
      <c r="J110" s="80" t="s">
        <v>6</v>
      </c>
    </row>
    <row r="111" spans="1:10" ht="18">
      <c r="A111" s="93"/>
      <c r="B111" s="80" t="s">
        <v>7</v>
      </c>
      <c r="C111" s="80" t="s">
        <v>8</v>
      </c>
      <c r="D111" s="80" t="s">
        <v>40</v>
      </c>
      <c r="E111" s="80" t="s">
        <v>10</v>
      </c>
      <c r="F111" s="80" t="s">
        <v>11</v>
      </c>
      <c r="G111" s="80" t="s">
        <v>8</v>
      </c>
      <c r="H111" s="80" t="s">
        <v>9</v>
      </c>
      <c r="I111" s="80" t="s">
        <v>39</v>
      </c>
      <c r="J111" s="80" t="s">
        <v>11</v>
      </c>
    </row>
    <row r="112" spans="1:10" ht="18">
      <c r="A112" s="93"/>
      <c r="B112" s="80" t="s">
        <v>12</v>
      </c>
      <c r="C112" s="76" t="s">
        <v>13</v>
      </c>
      <c r="D112" s="80" t="s">
        <v>14</v>
      </c>
      <c r="E112" s="80" t="s">
        <v>14</v>
      </c>
      <c r="F112" s="80" t="s">
        <v>13</v>
      </c>
      <c r="G112" s="80" t="s">
        <v>13</v>
      </c>
      <c r="H112" s="80" t="s">
        <v>14</v>
      </c>
      <c r="I112" s="80" t="s">
        <v>14</v>
      </c>
      <c r="J112" s="76" t="s">
        <v>13</v>
      </c>
    </row>
    <row r="113" spans="1:11" ht="15">
      <c r="A113" s="93" t="s">
        <v>41</v>
      </c>
      <c r="B113" s="76" t="s">
        <v>16</v>
      </c>
      <c r="C113" s="76">
        <v>104</v>
      </c>
      <c r="D113" s="76">
        <v>103</v>
      </c>
      <c r="E113" s="76">
        <v>102</v>
      </c>
      <c r="F113" s="76">
        <v>101</v>
      </c>
      <c r="G113" s="76">
        <v>104</v>
      </c>
      <c r="H113" s="76">
        <v>103</v>
      </c>
      <c r="I113" s="76">
        <v>102</v>
      </c>
      <c r="J113" s="76">
        <v>101</v>
      </c>
    </row>
    <row r="114" spans="1:11" ht="16.5">
      <c r="A114" s="94"/>
      <c r="B114" s="77" t="s">
        <v>17</v>
      </c>
      <c r="C114" s="77">
        <f>VLOOKUP(C113,测绘A2!$A$94:$G$179,2,0)</f>
        <v>89.27</v>
      </c>
      <c r="D114" s="77">
        <f>VLOOKUP(D113,测绘A2!$A$94:$G$179,2,0)</f>
        <v>66.33</v>
      </c>
      <c r="E114" s="77">
        <f>VLOOKUP(E113,测绘A2!$A$94:$G$179,2,0)</f>
        <v>83.41</v>
      </c>
      <c r="F114" s="77">
        <f>VLOOKUP(F113,测绘A2!$A$94:$G$179,2,0)</f>
        <v>88.54</v>
      </c>
      <c r="G114" s="77">
        <f>VLOOKUP(G113,测绘A2!$A$7:$G$92,2,0)</f>
        <v>88.54</v>
      </c>
      <c r="H114" s="77">
        <f>VLOOKUP(H113,测绘A2!$A$7:$G$92,2,0)</f>
        <v>83.41</v>
      </c>
      <c r="I114" s="77">
        <f>VLOOKUP(I113,测绘A2!$A$7:$G$92,2,0)</f>
        <v>66.33</v>
      </c>
      <c r="J114" s="77">
        <f>VLOOKUP(J113,测绘A2!$A$7:$G$92,2,0)</f>
        <v>89.27</v>
      </c>
    </row>
    <row r="115" spans="1:11" ht="16.5">
      <c r="A115" s="94"/>
      <c r="B115" s="77" t="s">
        <v>18</v>
      </c>
      <c r="C115" s="77">
        <f>VLOOKUP(C113,测绘A2!$A$94:$G$179,3,0)</f>
        <v>68.459999999999994</v>
      </c>
      <c r="D115" s="77">
        <f>VLOOKUP(D113,测绘A2!$A$94:$G$179,3,0)</f>
        <v>50.87</v>
      </c>
      <c r="E115" s="77">
        <f>VLOOKUP(E113,测绘A2!$A$94:$G$179,3,0)</f>
        <v>63.97</v>
      </c>
      <c r="F115" s="77">
        <f>VLOOKUP(F113,测绘A2!$A$94:$G$179,3,0)</f>
        <v>67.900000000000006</v>
      </c>
      <c r="G115" s="77">
        <f>VLOOKUP(G113,测绘A2!$A$7:$G$92,3,0)</f>
        <v>67.900000000000006</v>
      </c>
      <c r="H115" s="77">
        <f>VLOOKUP(H113,测绘A2!$A$7:$G$92,3,0)</f>
        <v>63.97</v>
      </c>
      <c r="I115" s="77">
        <f>VLOOKUP(I113,测绘A2!$A$7:$G$92,3,0)</f>
        <v>50.87</v>
      </c>
      <c r="J115" s="77">
        <f>VLOOKUP(J113,测绘A2!$A$7:$G$92,3,0)</f>
        <v>68.459999999999994</v>
      </c>
    </row>
    <row r="116" spans="1:11" ht="16.5">
      <c r="A116" s="94"/>
      <c r="B116" s="77" t="s">
        <v>19</v>
      </c>
      <c r="C116" s="84">
        <v>20000</v>
      </c>
      <c r="D116" s="84">
        <v>20000</v>
      </c>
      <c r="E116" s="84">
        <v>20000</v>
      </c>
      <c r="F116" s="84">
        <v>20000</v>
      </c>
      <c r="G116" s="84">
        <v>20000</v>
      </c>
      <c r="H116" s="84">
        <v>20000</v>
      </c>
      <c r="I116" s="84">
        <v>20000</v>
      </c>
      <c r="J116" s="84">
        <v>20000</v>
      </c>
    </row>
    <row r="117" spans="1:11" ht="16.5">
      <c r="A117" s="94"/>
      <c r="B117" s="77" t="s">
        <v>20</v>
      </c>
      <c r="C117" s="78">
        <f>ROUND(C118/C115,2)</f>
        <v>26079.46</v>
      </c>
      <c r="D117" s="78">
        <f t="shared" ref="D117:J117" si="34">ROUND(D118/D115,2)</f>
        <v>26078.240000000002</v>
      </c>
      <c r="E117" s="78">
        <f t="shared" si="34"/>
        <v>26077.85</v>
      </c>
      <c r="F117" s="78">
        <f t="shared" si="34"/>
        <v>26079.53</v>
      </c>
      <c r="G117" s="78">
        <f t="shared" si="34"/>
        <v>26079.53</v>
      </c>
      <c r="H117" s="78">
        <f t="shared" si="34"/>
        <v>26077.85</v>
      </c>
      <c r="I117" s="78">
        <f t="shared" si="34"/>
        <v>26078.240000000002</v>
      </c>
      <c r="J117" s="78">
        <f t="shared" si="34"/>
        <v>26079.46</v>
      </c>
    </row>
    <row r="118" spans="1:11" ht="16.5">
      <c r="A118" s="94"/>
      <c r="B118" s="77" t="s">
        <v>21</v>
      </c>
      <c r="C118" s="77">
        <f t="shared" ref="C118:J118" si="35">C116*C114</f>
        <v>1785400</v>
      </c>
      <c r="D118" s="77">
        <f t="shared" si="35"/>
        <v>1326600</v>
      </c>
      <c r="E118" s="77">
        <f t="shared" si="35"/>
        <v>1668200</v>
      </c>
      <c r="F118" s="77">
        <f t="shared" si="35"/>
        <v>1770800.0000000002</v>
      </c>
      <c r="G118" s="77">
        <f t="shared" si="35"/>
        <v>1770800.0000000002</v>
      </c>
      <c r="H118" s="77">
        <f t="shared" si="35"/>
        <v>1668200</v>
      </c>
      <c r="I118" s="77">
        <f t="shared" si="35"/>
        <v>1326600</v>
      </c>
      <c r="J118" s="77">
        <f t="shared" si="35"/>
        <v>1785400</v>
      </c>
    </row>
    <row r="122" spans="1:11">
      <c r="K122" s="88"/>
    </row>
  </sheetData>
  <mergeCells count="25">
    <mergeCell ref="A1:J1"/>
    <mergeCell ref="C2:F2"/>
    <mergeCell ref="G2:J2"/>
    <mergeCell ref="C109:F109"/>
    <mergeCell ref="G109:J109"/>
    <mergeCell ref="A2:A5"/>
    <mergeCell ref="A6:A11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96:A101"/>
    <mergeCell ref="A102:A107"/>
    <mergeCell ref="A109:A112"/>
    <mergeCell ref="A113:A118"/>
    <mergeCell ref="A66:A71"/>
    <mergeCell ref="A72:A77"/>
    <mergeCell ref="A78:A83"/>
    <mergeCell ref="A84:A89"/>
    <mergeCell ref="A90:A95"/>
  </mergeCells>
  <phoneticPr fontId="21" type="noConversion"/>
  <pageMargins left="0.25" right="0.25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workbookViewId="0">
      <selection activeCell="M12" sqref="M12"/>
    </sheetView>
  </sheetViews>
  <sheetFormatPr defaultColWidth="9" defaultRowHeight="13.5"/>
  <cols>
    <col min="1" max="1" width="9" style="75"/>
    <col min="2" max="2" width="19.625" style="75" customWidth="1"/>
    <col min="3" max="10" width="10.125" style="75" customWidth="1"/>
    <col min="11" max="11" width="10.5" style="75" customWidth="1"/>
    <col min="12" max="16384" width="9" style="75"/>
  </cols>
  <sheetData>
    <row r="1" spans="1:11" ht="16.5" customHeight="1">
      <c r="A1" s="94" t="s">
        <v>239</v>
      </c>
      <c r="B1" s="94"/>
      <c r="C1" s="94"/>
      <c r="D1" s="94"/>
      <c r="E1" s="94"/>
      <c r="F1" s="94"/>
      <c r="G1" s="94"/>
      <c r="H1" s="94"/>
      <c r="I1" s="94"/>
      <c r="J1" s="94"/>
    </row>
    <row r="2" spans="1:11" ht="18">
      <c r="A2" s="93" t="s">
        <v>0</v>
      </c>
      <c r="B2" s="80" t="s">
        <v>1</v>
      </c>
      <c r="C2" s="94" t="s">
        <v>42</v>
      </c>
      <c r="D2" s="100"/>
      <c r="E2" s="100"/>
      <c r="F2" s="100"/>
      <c r="G2" s="94" t="s">
        <v>43</v>
      </c>
      <c r="H2" s="100"/>
      <c r="I2" s="100"/>
      <c r="J2" s="100"/>
    </row>
    <row r="3" spans="1:11" customFormat="1" ht="18">
      <c r="A3" s="93"/>
      <c r="B3" s="80" t="s">
        <v>5</v>
      </c>
      <c r="C3" s="76" t="s">
        <v>6</v>
      </c>
      <c r="D3" s="76" t="s">
        <v>6</v>
      </c>
      <c r="E3" s="76" t="s">
        <v>6</v>
      </c>
      <c r="F3" s="76" t="s">
        <v>6</v>
      </c>
      <c r="G3" s="76" t="s">
        <v>6</v>
      </c>
      <c r="H3" s="76" t="s">
        <v>6</v>
      </c>
      <c r="I3" s="76" t="s">
        <v>6</v>
      </c>
      <c r="J3" s="76" t="s">
        <v>6</v>
      </c>
      <c r="K3" s="75"/>
    </row>
    <row r="4" spans="1:11" customFormat="1" ht="18">
      <c r="A4" s="93"/>
      <c r="B4" s="80" t="s">
        <v>7</v>
      </c>
      <c r="C4" s="80" t="s">
        <v>8</v>
      </c>
      <c r="D4" s="80" t="s">
        <v>9</v>
      </c>
      <c r="E4" s="80" t="s">
        <v>10</v>
      </c>
      <c r="F4" s="80" t="s">
        <v>11</v>
      </c>
      <c r="G4" s="80" t="s">
        <v>8</v>
      </c>
      <c r="H4" s="80" t="s">
        <v>9</v>
      </c>
      <c r="I4" s="80" t="s">
        <v>10</v>
      </c>
      <c r="J4" s="80" t="s">
        <v>11</v>
      </c>
      <c r="K4" s="75"/>
    </row>
    <row r="5" spans="1:11" ht="18">
      <c r="A5" s="93"/>
      <c r="B5" s="80" t="s">
        <v>12</v>
      </c>
      <c r="C5" s="76" t="s">
        <v>13</v>
      </c>
      <c r="D5" s="80" t="s">
        <v>14</v>
      </c>
      <c r="E5" s="80" t="s">
        <v>14</v>
      </c>
      <c r="F5" s="76" t="s">
        <v>13</v>
      </c>
      <c r="G5" s="76" t="s">
        <v>13</v>
      </c>
      <c r="H5" s="80" t="s">
        <v>14</v>
      </c>
      <c r="I5" s="80" t="s">
        <v>14</v>
      </c>
      <c r="J5" s="76" t="s">
        <v>13</v>
      </c>
    </row>
    <row r="6" spans="1:11" s="85" customFormat="1" ht="15" customHeight="1">
      <c r="A6" s="93" t="s">
        <v>15</v>
      </c>
      <c r="B6" s="76" t="s">
        <v>16</v>
      </c>
      <c r="C6" s="76">
        <v>1804</v>
      </c>
      <c r="D6" s="76">
        <v>1803</v>
      </c>
      <c r="E6" s="76">
        <v>1802</v>
      </c>
      <c r="F6" s="76">
        <v>1801</v>
      </c>
      <c r="G6" s="76">
        <v>1804</v>
      </c>
      <c r="H6" s="76">
        <v>1803</v>
      </c>
      <c r="I6" s="76">
        <v>1802</v>
      </c>
      <c r="J6" s="76">
        <v>1801</v>
      </c>
      <c r="K6" s="75"/>
    </row>
    <row r="7" spans="1:11" ht="16.5">
      <c r="A7" s="94"/>
      <c r="B7" s="77" t="s">
        <v>17</v>
      </c>
      <c r="C7" s="77">
        <f>VLOOKUP(C6,测绘A3!$A$93:$G$179,2,0)</f>
        <v>89.27</v>
      </c>
      <c r="D7" s="77">
        <f>VLOOKUP(D6,测绘A3!$A$93:$G$179,2,0)</f>
        <v>83.34</v>
      </c>
      <c r="E7" s="77">
        <f>VLOOKUP(E6,测绘A3!$A$93:$G$179,2,0)</f>
        <v>83.34</v>
      </c>
      <c r="F7" s="77">
        <f>VLOOKUP(F6,测绘A3!$A$93:$G$179,2,0)</f>
        <v>88.52</v>
      </c>
      <c r="G7" s="77">
        <f>VLOOKUP(G6,测绘A3!$A$7:$G$92,2,0)</f>
        <v>88.52</v>
      </c>
      <c r="H7" s="77">
        <f>VLOOKUP(H6,测绘A3!$A$7:$G$92,2,0)</f>
        <v>83.34</v>
      </c>
      <c r="I7" s="77">
        <f>VLOOKUP(I6,测绘A3!$A$7:$G$92,2,0)</f>
        <v>83.34</v>
      </c>
      <c r="J7" s="77">
        <f>VLOOKUP(J6,测绘A3!$A$7:$G$92,2,0)</f>
        <v>89.27</v>
      </c>
    </row>
    <row r="8" spans="1:11" ht="16.5">
      <c r="A8" s="94"/>
      <c r="B8" s="77" t="s">
        <v>18</v>
      </c>
      <c r="C8" s="77">
        <f>VLOOKUP(C6,测绘A3!$A$93:$G$179,3,0)</f>
        <v>68.52</v>
      </c>
      <c r="D8" s="77">
        <f>VLOOKUP(D6,测绘A3!$A$93:$G$179,3,0)</f>
        <v>63.97</v>
      </c>
      <c r="E8" s="77">
        <f>VLOOKUP(E6,测绘A3!$A$93:$G$179,3,0)</f>
        <v>63.97</v>
      </c>
      <c r="F8" s="77">
        <f>VLOOKUP(F6,测绘A3!$A$93:$G$179,3,0)</f>
        <v>67.95</v>
      </c>
      <c r="G8" s="77">
        <f>VLOOKUP(G6,测绘A3!$A$7:$G$92,3,0)</f>
        <v>67.95</v>
      </c>
      <c r="H8" s="77">
        <f>VLOOKUP(H6,测绘A3!$A$7:$G$92,3,0)</f>
        <v>63.97</v>
      </c>
      <c r="I8" s="77">
        <f>VLOOKUP(I6,测绘A3!$A$7:$G$92,3,0)</f>
        <v>63.97</v>
      </c>
      <c r="J8" s="77">
        <f>VLOOKUP(J6,测绘A3!$A$7:$G$92,3,0)</f>
        <v>68.52</v>
      </c>
    </row>
    <row r="9" spans="1:11" ht="16.5">
      <c r="A9" s="94"/>
      <c r="B9" s="77" t="s">
        <v>19</v>
      </c>
      <c r="C9" s="84">
        <v>20000</v>
      </c>
      <c r="D9" s="84">
        <v>20000</v>
      </c>
      <c r="E9" s="84">
        <v>20000</v>
      </c>
      <c r="F9" s="84">
        <v>20000</v>
      </c>
      <c r="G9" s="84">
        <v>20000</v>
      </c>
      <c r="H9" s="84">
        <v>20000</v>
      </c>
      <c r="I9" s="84">
        <v>20000</v>
      </c>
      <c r="J9" s="84">
        <v>20000</v>
      </c>
    </row>
    <row r="10" spans="1:11" ht="16.5">
      <c r="A10" s="94"/>
      <c r="B10" s="77" t="s">
        <v>20</v>
      </c>
      <c r="C10" s="78">
        <f>ROUND(C11/C8,2)</f>
        <v>26056.63</v>
      </c>
      <c r="D10" s="78">
        <f t="shared" ref="D10:J10" si="0">ROUND(D11/D8,2)</f>
        <v>26055.96</v>
      </c>
      <c r="E10" s="78">
        <f t="shared" si="0"/>
        <v>26055.96</v>
      </c>
      <c r="F10" s="78">
        <f t="shared" si="0"/>
        <v>26054.45</v>
      </c>
      <c r="G10" s="78">
        <f t="shared" si="0"/>
        <v>26054.45</v>
      </c>
      <c r="H10" s="78">
        <f t="shared" si="0"/>
        <v>26055.96</v>
      </c>
      <c r="I10" s="78">
        <f t="shared" si="0"/>
        <v>26055.96</v>
      </c>
      <c r="J10" s="78">
        <f t="shared" si="0"/>
        <v>26056.63</v>
      </c>
    </row>
    <row r="11" spans="1:11" s="85" customFormat="1" ht="15" customHeight="1">
      <c r="A11" s="94"/>
      <c r="B11" s="77" t="s">
        <v>21</v>
      </c>
      <c r="C11" s="77">
        <f t="shared" ref="C11:J11" si="1">C9*C7</f>
        <v>1785400</v>
      </c>
      <c r="D11" s="77">
        <f t="shared" si="1"/>
        <v>1666800</v>
      </c>
      <c r="E11" s="77">
        <f t="shared" si="1"/>
        <v>1666800</v>
      </c>
      <c r="F11" s="77">
        <f t="shared" si="1"/>
        <v>1770400</v>
      </c>
      <c r="G11" s="77">
        <f t="shared" si="1"/>
        <v>1770400</v>
      </c>
      <c r="H11" s="77">
        <f t="shared" si="1"/>
        <v>1666800</v>
      </c>
      <c r="I11" s="77">
        <f t="shared" si="1"/>
        <v>1666800</v>
      </c>
      <c r="J11" s="77">
        <f t="shared" si="1"/>
        <v>1785400</v>
      </c>
      <c r="K11" s="75"/>
    </row>
    <row r="12" spans="1:11" ht="15">
      <c r="A12" s="93" t="s">
        <v>22</v>
      </c>
      <c r="B12" s="76" t="s">
        <v>16</v>
      </c>
      <c r="C12" s="76">
        <v>1704</v>
      </c>
      <c r="D12" s="76">
        <v>1703</v>
      </c>
      <c r="E12" s="76">
        <v>1702</v>
      </c>
      <c r="F12" s="76">
        <v>1701</v>
      </c>
      <c r="G12" s="76">
        <v>1704</v>
      </c>
      <c r="H12" s="76">
        <v>1703</v>
      </c>
      <c r="I12" s="76">
        <v>1702</v>
      </c>
      <c r="J12" s="76">
        <v>1701</v>
      </c>
    </row>
    <row r="13" spans="1:11" ht="16.5">
      <c r="A13" s="94"/>
      <c r="B13" s="77" t="s">
        <v>17</v>
      </c>
      <c r="C13" s="77">
        <f>VLOOKUP(C12,测绘A3!$A$93:$G$179,2,0)</f>
        <v>89.27</v>
      </c>
      <c r="D13" s="77">
        <f>VLOOKUP(D12,测绘A3!$A$93:$G$179,2,0)</f>
        <v>83.34</v>
      </c>
      <c r="E13" s="77">
        <f>VLOOKUP(E12,测绘A3!$A$93:$G$179,2,0)</f>
        <v>83.34</v>
      </c>
      <c r="F13" s="77">
        <f>VLOOKUP(F12,测绘A3!$A$93:$G$179,2,0)</f>
        <v>88.52</v>
      </c>
      <c r="G13" s="77">
        <f>VLOOKUP(G12,测绘A3!$A$7:$G$92,2,0)</f>
        <v>88.52</v>
      </c>
      <c r="H13" s="77">
        <f>VLOOKUP(H12,测绘A3!$A$7:$G$92,2,0)</f>
        <v>83.34</v>
      </c>
      <c r="I13" s="77">
        <f>VLOOKUP(I12,测绘A3!$A$7:$G$92,2,0)</f>
        <v>83.34</v>
      </c>
      <c r="J13" s="77">
        <f>VLOOKUP(J12,测绘A3!$A$7:$G$92,2,0)</f>
        <v>89.27</v>
      </c>
    </row>
    <row r="14" spans="1:11" ht="16.5">
      <c r="A14" s="94"/>
      <c r="B14" s="77" t="s">
        <v>18</v>
      </c>
      <c r="C14" s="77">
        <f>VLOOKUP(C12,测绘A3!$A$93:$G$179,3,0)</f>
        <v>68.52</v>
      </c>
      <c r="D14" s="77">
        <f>VLOOKUP(D12,测绘A3!$A$93:$G$179,3,0)</f>
        <v>63.97</v>
      </c>
      <c r="E14" s="77">
        <f>VLOOKUP(E12,测绘A3!$A$93:$G$179,3,0)</f>
        <v>63.97</v>
      </c>
      <c r="F14" s="77">
        <f>VLOOKUP(F12,测绘A3!$A$93:$G$179,3,0)</f>
        <v>67.95</v>
      </c>
      <c r="G14" s="77">
        <f>VLOOKUP(G12,测绘A3!$A$7:$G$92,3,0)</f>
        <v>67.95</v>
      </c>
      <c r="H14" s="77">
        <f>VLOOKUP(H12,测绘A3!$A$7:$G$92,3,0)</f>
        <v>63.97</v>
      </c>
      <c r="I14" s="77">
        <f>VLOOKUP(I12,测绘A3!$A$7:$G$92,3,0)</f>
        <v>63.97</v>
      </c>
      <c r="J14" s="77">
        <f>VLOOKUP(J12,测绘A3!$A$7:$G$92,3,0)</f>
        <v>68.52</v>
      </c>
    </row>
    <row r="15" spans="1:11" ht="16.5">
      <c r="A15" s="94"/>
      <c r="B15" s="77" t="s">
        <v>19</v>
      </c>
      <c r="C15" s="84">
        <v>20000</v>
      </c>
      <c r="D15" s="84">
        <v>20000</v>
      </c>
      <c r="E15" s="84">
        <v>20000</v>
      </c>
      <c r="F15" s="84">
        <v>20000</v>
      </c>
      <c r="G15" s="84">
        <v>20000</v>
      </c>
      <c r="H15" s="84">
        <v>20000</v>
      </c>
      <c r="I15" s="84">
        <v>20000</v>
      </c>
      <c r="J15" s="84">
        <v>20000</v>
      </c>
    </row>
    <row r="16" spans="1:11" s="85" customFormat="1" ht="16.5">
      <c r="A16" s="94"/>
      <c r="B16" s="77" t="s">
        <v>20</v>
      </c>
      <c r="C16" s="78">
        <f>ROUND(C17/C14,2)</f>
        <v>26056.63</v>
      </c>
      <c r="D16" s="78">
        <f t="shared" ref="D16:J16" si="2">ROUND(D17/D14,2)</f>
        <v>26055.96</v>
      </c>
      <c r="E16" s="78">
        <f t="shared" si="2"/>
        <v>26055.96</v>
      </c>
      <c r="F16" s="78">
        <f t="shared" si="2"/>
        <v>26054.45</v>
      </c>
      <c r="G16" s="78">
        <f t="shared" si="2"/>
        <v>26054.45</v>
      </c>
      <c r="H16" s="78">
        <f t="shared" si="2"/>
        <v>26055.96</v>
      </c>
      <c r="I16" s="78">
        <f t="shared" si="2"/>
        <v>26055.96</v>
      </c>
      <c r="J16" s="78">
        <f t="shared" si="2"/>
        <v>26056.63</v>
      </c>
      <c r="K16" s="75"/>
    </row>
    <row r="17" spans="1:11" ht="16.5">
      <c r="A17" s="94"/>
      <c r="B17" s="77" t="s">
        <v>21</v>
      </c>
      <c r="C17" s="77">
        <f t="shared" ref="C17:J17" si="3">C15*C13</f>
        <v>1785400</v>
      </c>
      <c r="D17" s="77">
        <f t="shared" si="3"/>
        <v>1666800</v>
      </c>
      <c r="E17" s="77">
        <f t="shared" si="3"/>
        <v>1666800</v>
      </c>
      <c r="F17" s="77">
        <f t="shared" si="3"/>
        <v>1770400</v>
      </c>
      <c r="G17" s="77">
        <f t="shared" si="3"/>
        <v>1770400</v>
      </c>
      <c r="H17" s="77">
        <f t="shared" si="3"/>
        <v>1666800</v>
      </c>
      <c r="I17" s="77">
        <f t="shared" si="3"/>
        <v>1666800</v>
      </c>
      <c r="J17" s="77">
        <f t="shared" si="3"/>
        <v>1785400</v>
      </c>
    </row>
    <row r="18" spans="1:11" ht="15">
      <c r="A18" s="93" t="s">
        <v>23</v>
      </c>
      <c r="B18" s="76" t="s">
        <v>16</v>
      </c>
      <c r="C18" s="76">
        <v>1604</v>
      </c>
      <c r="D18" s="76">
        <v>1603</v>
      </c>
      <c r="E18" s="76">
        <v>1602</v>
      </c>
      <c r="F18" s="76">
        <v>1601</v>
      </c>
      <c r="G18" s="76">
        <v>1604</v>
      </c>
      <c r="H18" s="76">
        <v>1603</v>
      </c>
      <c r="I18" s="76">
        <v>1602</v>
      </c>
      <c r="J18" s="76">
        <v>1601</v>
      </c>
    </row>
    <row r="19" spans="1:11" ht="16.5">
      <c r="A19" s="94"/>
      <c r="B19" s="77" t="s">
        <v>17</v>
      </c>
      <c r="C19" s="77">
        <f>VLOOKUP(C18,测绘A3!$A$93:$G$179,2,0)</f>
        <v>89.27</v>
      </c>
      <c r="D19" s="77">
        <f>VLOOKUP(D18,测绘A3!$A$93:$G$179,2,0)</f>
        <v>83.34</v>
      </c>
      <c r="E19" s="77">
        <f>VLOOKUP(E18,测绘A3!$A$93:$G$179,2,0)</f>
        <v>83.34</v>
      </c>
      <c r="F19" s="77">
        <f>VLOOKUP(F18,测绘A3!$A$93:$G$179,2,0)</f>
        <v>88.52</v>
      </c>
      <c r="G19" s="77">
        <f>VLOOKUP(G18,测绘A3!$A$7:$G$92,2,0)</f>
        <v>88.52</v>
      </c>
      <c r="H19" s="77">
        <f>VLOOKUP(H18,测绘A3!$A$7:$G$92,2,0)</f>
        <v>83.34</v>
      </c>
      <c r="I19" s="77">
        <f>VLOOKUP(I18,测绘A3!$A$7:$G$92,2,0)</f>
        <v>83.34</v>
      </c>
      <c r="J19" s="77">
        <f>VLOOKUP(J18,测绘A3!$A$7:$G$92,2,0)</f>
        <v>89.27</v>
      </c>
    </row>
    <row r="20" spans="1:11" ht="16.5">
      <c r="A20" s="94"/>
      <c r="B20" s="77" t="s">
        <v>18</v>
      </c>
      <c r="C20" s="77">
        <f>VLOOKUP(C18,测绘A3!$A$93:$G$179,3,0)</f>
        <v>68.52</v>
      </c>
      <c r="D20" s="77">
        <f>VLOOKUP(D18,测绘A3!$A$93:$G$179,3,0)</f>
        <v>63.97</v>
      </c>
      <c r="E20" s="77">
        <f>VLOOKUP(E18,测绘A3!$A$93:$G$179,3,0)</f>
        <v>63.97</v>
      </c>
      <c r="F20" s="77">
        <f>VLOOKUP(F18,测绘A3!$A$93:$G$179,3,0)</f>
        <v>67.95</v>
      </c>
      <c r="G20" s="77">
        <f>VLOOKUP(G18,测绘A3!$A$7:$G$92,3,0)</f>
        <v>67.95</v>
      </c>
      <c r="H20" s="77">
        <f>VLOOKUP(H18,测绘A3!$A$7:$G$92,3,0)</f>
        <v>63.97</v>
      </c>
      <c r="I20" s="77">
        <f>VLOOKUP(I18,测绘A3!$A$7:$G$92,3,0)</f>
        <v>63.97</v>
      </c>
      <c r="J20" s="77">
        <f>VLOOKUP(J18,测绘A3!$A$7:$G$92,3,0)</f>
        <v>68.52</v>
      </c>
    </row>
    <row r="21" spans="1:11" s="85" customFormat="1" ht="16.5">
      <c r="A21" s="94"/>
      <c r="B21" s="77" t="s">
        <v>19</v>
      </c>
      <c r="C21" s="84">
        <v>20000</v>
      </c>
      <c r="D21" s="84">
        <v>20000</v>
      </c>
      <c r="E21" s="84">
        <v>20000</v>
      </c>
      <c r="F21" s="84">
        <v>20000</v>
      </c>
      <c r="G21" s="84">
        <v>20000</v>
      </c>
      <c r="H21" s="84">
        <v>20000</v>
      </c>
      <c r="I21" s="84">
        <v>20000</v>
      </c>
      <c r="J21" s="84">
        <v>20000</v>
      </c>
      <c r="K21" s="75"/>
    </row>
    <row r="22" spans="1:11" ht="16.5">
      <c r="A22" s="94"/>
      <c r="B22" s="77" t="s">
        <v>20</v>
      </c>
      <c r="C22" s="78">
        <f>ROUND(C23/C20,2)</f>
        <v>26056.63</v>
      </c>
      <c r="D22" s="78">
        <f t="shared" ref="D22:J22" si="4">ROUND(D23/D20,2)</f>
        <v>26055.96</v>
      </c>
      <c r="E22" s="78">
        <f t="shared" si="4"/>
        <v>26055.96</v>
      </c>
      <c r="F22" s="78">
        <f t="shared" si="4"/>
        <v>26054.45</v>
      </c>
      <c r="G22" s="78">
        <f t="shared" si="4"/>
        <v>26054.45</v>
      </c>
      <c r="H22" s="78">
        <f t="shared" si="4"/>
        <v>26055.96</v>
      </c>
      <c r="I22" s="78">
        <f t="shared" si="4"/>
        <v>26055.96</v>
      </c>
      <c r="J22" s="78">
        <f t="shared" si="4"/>
        <v>26056.63</v>
      </c>
    </row>
    <row r="23" spans="1:11" ht="16.5">
      <c r="A23" s="94"/>
      <c r="B23" s="77" t="s">
        <v>21</v>
      </c>
      <c r="C23" s="77">
        <f t="shared" ref="C23:J23" si="5">C21*C19</f>
        <v>1785400</v>
      </c>
      <c r="D23" s="77">
        <f t="shared" si="5"/>
        <v>1666800</v>
      </c>
      <c r="E23" s="77">
        <f t="shared" si="5"/>
        <v>1666800</v>
      </c>
      <c r="F23" s="77">
        <f t="shared" si="5"/>
        <v>1770400</v>
      </c>
      <c r="G23" s="77">
        <f t="shared" si="5"/>
        <v>1770400</v>
      </c>
      <c r="H23" s="77">
        <f t="shared" si="5"/>
        <v>1666800</v>
      </c>
      <c r="I23" s="77">
        <f t="shared" si="5"/>
        <v>1666800</v>
      </c>
      <c r="J23" s="77">
        <f t="shared" si="5"/>
        <v>1785400</v>
      </c>
    </row>
    <row r="24" spans="1:11" ht="15">
      <c r="A24" s="93" t="s">
        <v>24</v>
      </c>
      <c r="B24" s="76" t="s">
        <v>16</v>
      </c>
      <c r="C24" s="76">
        <v>1504</v>
      </c>
      <c r="D24" s="76">
        <v>1503</v>
      </c>
      <c r="E24" s="76">
        <v>1502</v>
      </c>
      <c r="F24" s="76">
        <v>1501</v>
      </c>
      <c r="G24" s="76">
        <v>1504</v>
      </c>
      <c r="H24" s="76">
        <v>1503</v>
      </c>
      <c r="I24" s="76">
        <v>1502</v>
      </c>
      <c r="J24" s="76">
        <v>1501</v>
      </c>
    </row>
    <row r="25" spans="1:11" ht="16.5">
      <c r="A25" s="94"/>
      <c r="B25" s="77" t="s">
        <v>17</v>
      </c>
      <c r="C25" s="77">
        <f>VLOOKUP(C24,测绘A3!$A$93:$G$179,2,0)</f>
        <v>89.27</v>
      </c>
      <c r="D25" s="77">
        <f>VLOOKUP(D24,测绘A3!$A$93:$G$179,2,0)</f>
        <v>83.34</v>
      </c>
      <c r="E25" s="77">
        <f>VLOOKUP(E24,测绘A3!$A$93:$G$179,2,0)</f>
        <v>83.34</v>
      </c>
      <c r="F25" s="77">
        <f>VLOOKUP(F24,测绘A3!$A$93:$G$179,2,0)</f>
        <v>88.52</v>
      </c>
      <c r="G25" s="77">
        <f>VLOOKUP(G24,测绘A3!$A$7:$G$92,2,0)</f>
        <v>88.52</v>
      </c>
      <c r="H25" s="77">
        <f>VLOOKUP(H24,测绘A3!$A$7:$G$92,2,0)</f>
        <v>83.34</v>
      </c>
      <c r="I25" s="77">
        <f>VLOOKUP(I24,测绘A3!$A$7:$G$92,2,0)</f>
        <v>83.34</v>
      </c>
      <c r="J25" s="77">
        <f>VLOOKUP(J24,测绘A3!$A$7:$G$92,2,0)</f>
        <v>89.27</v>
      </c>
    </row>
    <row r="26" spans="1:11" s="85" customFormat="1" ht="16.5">
      <c r="A26" s="94"/>
      <c r="B26" s="77" t="s">
        <v>18</v>
      </c>
      <c r="C26" s="77">
        <f>VLOOKUP(C24,测绘A3!$A$93:$G$179,3,0)</f>
        <v>68.52</v>
      </c>
      <c r="D26" s="77">
        <f>VLOOKUP(D24,测绘A3!$A$93:$G$179,3,0)</f>
        <v>63.97</v>
      </c>
      <c r="E26" s="77">
        <f>VLOOKUP(E24,测绘A3!$A$93:$G$179,3,0)</f>
        <v>63.97</v>
      </c>
      <c r="F26" s="77">
        <f>VLOOKUP(F24,测绘A3!$A$93:$G$179,3,0)</f>
        <v>67.95</v>
      </c>
      <c r="G26" s="77">
        <f>VLOOKUP(G24,测绘A3!$A$7:$G$92,3,0)</f>
        <v>67.95</v>
      </c>
      <c r="H26" s="77">
        <f>VLOOKUP(H24,测绘A3!$A$7:$G$92,3,0)</f>
        <v>63.97</v>
      </c>
      <c r="I26" s="77">
        <f>VLOOKUP(I24,测绘A3!$A$7:$G$92,3,0)</f>
        <v>63.97</v>
      </c>
      <c r="J26" s="77">
        <f>VLOOKUP(J24,测绘A3!$A$7:$G$92,3,0)</f>
        <v>68.52</v>
      </c>
      <c r="K26" s="75"/>
    </row>
    <row r="27" spans="1:11" ht="16.5">
      <c r="A27" s="94"/>
      <c r="B27" s="77" t="s">
        <v>19</v>
      </c>
      <c r="C27" s="84">
        <v>20000</v>
      </c>
      <c r="D27" s="84">
        <v>20000</v>
      </c>
      <c r="E27" s="84">
        <v>20000</v>
      </c>
      <c r="F27" s="84">
        <v>20000</v>
      </c>
      <c r="G27" s="84">
        <v>20000</v>
      </c>
      <c r="H27" s="84">
        <v>20000</v>
      </c>
      <c r="I27" s="84">
        <v>20000</v>
      </c>
      <c r="J27" s="84">
        <v>20000</v>
      </c>
    </row>
    <row r="28" spans="1:11" ht="16.5">
      <c r="A28" s="94"/>
      <c r="B28" s="77" t="s">
        <v>20</v>
      </c>
      <c r="C28" s="78">
        <f>ROUND(C29/C26,2)</f>
        <v>26056.63</v>
      </c>
      <c r="D28" s="78">
        <f t="shared" ref="D28:J28" si="6">ROUND(D29/D26,2)</f>
        <v>26055.96</v>
      </c>
      <c r="E28" s="78">
        <f t="shared" si="6"/>
        <v>26055.96</v>
      </c>
      <c r="F28" s="78">
        <f t="shared" si="6"/>
        <v>26054.45</v>
      </c>
      <c r="G28" s="78">
        <f t="shared" si="6"/>
        <v>26054.45</v>
      </c>
      <c r="H28" s="78">
        <f t="shared" si="6"/>
        <v>26055.96</v>
      </c>
      <c r="I28" s="78">
        <f t="shared" si="6"/>
        <v>26055.96</v>
      </c>
      <c r="J28" s="78">
        <f t="shared" si="6"/>
        <v>26056.63</v>
      </c>
    </row>
    <row r="29" spans="1:11" ht="16.5">
      <c r="A29" s="94"/>
      <c r="B29" s="77" t="s">
        <v>21</v>
      </c>
      <c r="C29" s="77">
        <f t="shared" ref="C29:J29" si="7">C27*C25</f>
        <v>1785400</v>
      </c>
      <c r="D29" s="77">
        <f t="shared" si="7"/>
        <v>1666800</v>
      </c>
      <c r="E29" s="77">
        <f t="shared" si="7"/>
        <v>1666800</v>
      </c>
      <c r="F29" s="77">
        <f t="shared" si="7"/>
        <v>1770400</v>
      </c>
      <c r="G29" s="77">
        <f t="shared" si="7"/>
        <v>1770400</v>
      </c>
      <c r="H29" s="77">
        <f t="shared" si="7"/>
        <v>1666800</v>
      </c>
      <c r="I29" s="77">
        <f t="shared" si="7"/>
        <v>1666800</v>
      </c>
      <c r="J29" s="77">
        <f t="shared" si="7"/>
        <v>1785400</v>
      </c>
    </row>
    <row r="30" spans="1:11" ht="15">
      <c r="A30" s="93" t="s">
        <v>25</v>
      </c>
      <c r="B30" s="76" t="s">
        <v>16</v>
      </c>
      <c r="C30" s="76">
        <v>1404</v>
      </c>
      <c r="D30" s="76">
        <v>1403</v>
      </c>
      <c r="E30" s="76">
        <v>1402</v>
      </c>
      <c r="F30" s="76">
        <v>1401</v>
      </c>
      <c r="G30" s="76">
        <v>1404</v>
      </c>
      <c r="H30" s="76">
        <v>1403</v>
      </c>
      <c r="I30" s="76">
        <v>1402</v>
      </c>
      <c r="J30" s="76">
        <v>1401</v>
      </c>
    </row>
    <row r="31" spans="1:11" ht="16.5">
      <c r="A31" s="94"/>
      <c r="B31" s="77" t="s">
        <v>17</v>
      </c>
      <c r="C31" s="77">
        <f>VLOOKUP(C30,测绘A3!$A$93:$G$179,2,0)</f>
        <v>89.27</v>
      </c>
      <c r="D31" s="77">
        <f>VLOOKUP(D30,测绘A3!$A$93:$G$179,2,0)</f>
        <v>83.34</v>
      </c>
      <c r="E31" s="77">
        <f>VLOOKUP(E30,测绘A3!$A$93:$G$179,2,0)</f>
        <v>83.34</v>
      </c>
      <c r="F31" s="77">
        <f>VLOOKUP(F30,测绘A3!$A$93:$G$179,2,0)</f>
        <v>88.52</v>
      </c>
      <c r="G31" s="77">
        <f>VLOOKUP(G30,测绘A3!$A$7:$G$92,2,0)</f>
        <v>88.52</v>
      </c>
      <c r="H31" s="77">
        <f>VLOOKUP(H30,测绘A3!$A$7:$G$92,2,0)</f>
        <v>83.34</v>
      </c>
      <c r="I31" s="77">
        <f>VLOOKUP(I30,测绘A3!$A$7:$G$92,2,0)</f>
        <v>83.34</v>
      </c>
      <c r="J31" s="77">
        <f>VLOOKUP(J30,测绘A3!$A$7:$G$92,2,0)</f>
        <v>89.27</v>
      </c>
    </row>
    <row r="32" spans="1:11" ht="16.5">
      <c r="A32" s="94"/>
      <c r="B32" s="77" t="s">
        <v>18</v>
      </c>
      <c r="C32" s="77">
        <f>VLOOKUP(C30,测绘A3!$A$93:$G$179,3,0)</f>
        <v>68.52</v>
      </c>
      <c r="D32" s="77">
        <f>VLOOKUP(D30,测绘A3!$A$93:$G$179,3,0)</f>
        <v>63.97</v>
      </c>
      <c r="E32" s="77">
        <f>VLOOKUP(E30,测绘A3!$A$93:$G$179,3,0)</f>
        <v>63.97</v>
      </c>
      <c r="F32" s="77">
        <f>VLOOKUP(F30,测绘A3!$A$93:$G$179,3,0)</f>
        <v>67.95</v>
      </c>
      <c r="G32" s="77">
        <f>VLOOKUP(G30,测绘A3!$A$7:$G$92,3,0)</f>
        <v>67.95</v>
      </c>
      <c r="H32" s="77">
        <f>VLOOKUP(H30,测绘A3!$A$7:$G$92,3,0)</f>
        <v>63.97</v>
      </c>
      <c r="I32" s="77">
        <f>VLOOKUP(I30,测绘A3!$A$7:$G$92,3,0)</f>
        <v>63.97</v>
      </c>
      <c r="J32" s="77">
        <f>VLOOKUP(J30,测绘A3!$A$7:$G$92,3,0)</f>
        <v>68.52</v>
      </c>
    </row>
    <row r="33" spans="1:10" ht="16.5">
      <c r="A33" s="94"/>
      <c r="B33" s="77" t="s">
        <v>19</v>
      </c>
      <c r="C33" s="84">
        <v>20000</v>
      </c>
      <c r="D33" s="84">
        <v>20000</v>
      </c>
      <c r="E33" s="84">
        <v>20000</v>
      </c>
      <c r="F33" s="84">
        <v>20000</v>
      </c>
      <c r="G33" s="84">
        <v>20000</v>
      </c>
      <c r="H33" s="84">
        <v>20000</v>
      </c>
      <c r="I33" s="84">
        <v>20000</v>
      </c>
      <c r="J33" s="84">
        <v>20000</v>
      </c>
    </row>
    <row r="34" spans="1:10" ht="16.5">
      <c r="A34" s="94"/>
      <c r="B34" s="77" t="s">
        <v>20</v>
      </c>
      <c r="C34" s="78">
        <f>ROUND(C35/C32,2)</f>
        <v>26056.63</v>
      </c>
      <c r="D34" s="78">
        <f t="shared" ref="D34:J34" si="8">ROUND(D35/D32,2)</f>
        <v>26055.96</v>
      </c>
      <c r="E34" s="78">
        <f t="shared" si="8"/>
        <v>26055.96</v>
      </c>
      <c r="F34" s="78">
        <f t="shared" si="8"/>
        <v>26054.45</v>
      </c>
      <c r="G34" s="78">
        <f t="shared" si="8"/>
        <v>26054.45</v>
      </c>
      <c r="H34" s="78">
        <f t="shared" si="8"/>
        <v>26055.96</v>
      </c>
      <c r="I34" s="78">
        <f t="shared" si="8"/>
        <v>26055.96</v>
      </c>
      <c r="J34" s="78">
        <f t="shared" si="8"/>
        <v>26056.63</v>
      </c>
    </row>
    <row r="35" spans="1:10" ht="16.5">
      <c r="A35" s="94"/>
      <c r="B35" s="77" t="s">
        <v>21</v>
      </c>
      <c r="C35" s="77">
        <f t="shared" ref="C35:J35" si="9">C33*C31</f>
        <v>1785400</v>
      </c>
      <c r="D35" s="77">
        <f t="shared" si="9"/>
        <v>1666800</v>
      </c>
      <c r="E35" s="77">
        <f t="shared" si="9"/>
        <v>1666800</v>
      </c>
      <c r="F35" s="77">
        <f t="shared" si="9"/>
        <v>1770400</v>
      </c>
      <c r="G35" s="77">
        <f t="shared" si="9"/>
        <v>1770400</v>
      </c>
      <c r="H35" s="77">
        <f t="shared" si="9"/>
        <v>1666800</v>
      </c>
      <c r="I35" s="77">
        <f t="shared" si="9"/>
        <v>1666800</v>
      </c>
      <c r="J35" s="77">
        <f t="shared" si="9"/>
        <v>1785400</v>
      </c>
    </row>
    <row r="36" spans="1:10" ht="15">
      <c r="A36" s="93" t="s">
        <v>26</v>
      </c>
      <c r="B36" s="76" t="s">
        <v>16</v>
      </c>
      <c r="C36" s="76">
        <v>1304</v>
      </c>
      <c r="D36" s="76">
        <v>1303</v>
      </c>
      <c r="E36" s="76">
        <v>1302</v>
      </c>
      <c r="F36" s="76">
        <v>1301</v>
      </c>
      <c r="G36" s="76">
        <v>1304</v>
      </c>
      <c r="H36" s="76">
        <v>1303</v>
      </c>
      <c r="I36" s="76">
        <v>1302</v>
      </c>
      <c r="J36" s="76">
        <v>1301</v>
      </c>
    </row>
    <row r="37" spans="1:10" ht="16.5">
      <c r="A37" s="94"/>
      <c r="B37" s="77" t="s">
        <v>17</v>
      </c>
      <c r="C37" s="77">
        <f>VLOOKUP(C36,测绘A3!$A$93:$G$179,2,0)</f>
        <v>89.27</v>
      </c>
      <c r="D37" s="77">
        <f>VLOOKUP(D36,测绘A3!$A$93:$G$179,2,0)</f>
        <v>83.34</v>
      </c>
      <c r="E37" s="77">
        <f>VLOOKUP(E36,测绘A3!$A$93:$G$179,2,0)</f>
        <v>83.34</v>
      </c>
      <c r="F37" s="77">
        <f>VLOOKUP(F36,测绘A3!$A$93:$G$179,2,0)</f>
        <v>88.52</v>
      </c>
      <c r="G37" s="77">
        <f>VLOOKUP(G36,测绘A3!$A$7:$G$92,2,0)</f>
        <v>88.52</v>
      </c>
      <c r="H37" s="77">
        <f>VLOOKUP(H36,测绘A3!$A$7:$G$92,2,0)</f>
        <v>83.34</v>
      </c>
      <c r="I37" s="77">
        <f>VLOOKUP(I36,测绘A3!$A$7:$G$92,2,0)</f>
        <v>83.34</v>
      </c>
      <c r="J37" s="77">
        <f>VLOOKUP(J36,测绘A3!$A$7:$G$92,2,0)</f>
        <v>89.27</v>
      </c>
    </row>
    <row r="38" spans="1:10" ht="16.5">
      <c r="A38" s="94"/>
      <c r="B38" s="77" t="s">
        <v>18</v>
      </c>
      <c r="C38" s="77">
        <f>VLOOKUP(C36,测绘A3!$A$93:$G$179,3,0)</f>
        <v>68.52</v>
      </c>
      <c r="D38" s="77">
        <f>VLOOKUP(D36,测绘A3!$A$93:$G$179,3,0)</f>
        <v>63.97</v>
      </c>
      <c r="E38" s="77">
        <f>VLOOKUP(E36,测绘A3!$A$93:$G$179,3,0)</f>
        <v>63.97</v>
      </c>
      <c r="F38" s="77">
        <f>VLOOKUP(F36,测绘A3!$A$93:$G$179,3,0)</f>
        <v>67.95</v>
      </c>
      <c r="G38" s="77">
        <f>VLOOKUP(G36,测绘A3!$A$7:$G$92,3,0)</f>
        <v>67.95</v>
      </c>
      <c r="H38" s="77">
        <f>VLOOKUP(H36,测绘A3!$A$7:$G$92,3,0)</f>
        <v>63.97</v>
      </c>
      <c r="I38" s="77">
        <f>VLOOKUP(I36,测绘A3!$A$7:$G$92,3,0)</f>
        <v>63.97</v>
      </c>
      <c r="J38" s="77">
        <f>VLOOKUP(J36,测绘A3!$A$7:$G$92,3,0)</f>
        <v>68.52</v>
      </c>
    </row>
    <row r="39" spans="1:10" ht="16.5">
      <c r="A39" s="94"/>
      <c r="B39" s="77" t="s">
        <v>19</v>
      </c>
      <c r="C39" s="84">
        <v>20000</v>
      </c>
      <c r="D39" s="84">
        <v>20000</v>
      </c>
      <c r="E39" s="84">
        <v>20000</v>
      </c>
      <c r="F39" s="84">
        <v>20000</v>
      </c>
      <c r="G39" s="84">
        <v>20000</v>
      </c>
      <c r="H39" s="84">
        <v>20000</v>
      </c>
      <c r="I39" s="84">
        <v>20000</v>
      </c>
      <c r="J39" s="84">
        <v>20000</v>
      </c>
    </row>
    <row r="40" spans="1:10" ht="16.5">
      <c r="A40" s="94"/>
      <c r="B40" s="77" t="s">
        <v>20</v>
      </c>
      <c r="C40" s="78">
        <f>ROUND(C41/C38,2)</f>
        <v>26056.63</v>
      </c>
      <c r="D40" s="78">
        <f t="shared" ref="D40:J40" si="10">ROUND(D41/D38,2)</f>
        <v>26055.96</v>
      </c>
      <c r="E40" s="78">
        <f t="shared" si="10"/>
        <v>26055.96</v>
      </c>
      <c r="F40" s="78">
        <f t="shared" si="10"/>
        <v>26054.45</v>
      </c>
      <c r="G40" s="78">
        <f t="shared" si="10"/>
        <v>26054.45</v>
      </c>
      <c r="H40" s="78">
        <f t="shared" si="10"/>
        <v>26055.96</v>
      </c>
      <c r="I40" s="78">
        <f t="shared" si="10"/>
        <v>26055.96</v>
      </c>
      <c r="J40" s="78">
        <f t="shared" si="10"/>
        <v>26056.63</v>
      </c>
    </row>
    <row r="41" spans="1:10" ht="16.5">
      <c r="A41" s="94"/>
      <c r="B41" s="77" t="s">
        <v>21</v>
      </c>
      <c r="C41" s="77">
        <f t="shared" ref="C41:J41" si="11">C39*C37</f>
        <v>1785400</v>
      </c>
      <c r="D41" s="77">
        <f t="shared" si="11"/>
        <v>1666800</v>
      </c>
      <c r="E41" s="77">
        <f t="shared" si="11"/>
        <v>1666800</v>
      </c>
      <c r="F41" s="77">
        <f t="shared" si="11"/>
        <v>1770400</v>
      </c>
      <c r="G41" s="77">
        <f t="shared" si="11"/>
        <v>1770400</v>
      </c>
      <c r="H41" s="77">
        <f t="shared" si="11"/>
        <v>1666800</v>
      </c>
      <c r="I41" s="77">
        <f t="shared" si="11"/>
        <v>1666800</v>
      </c>
      <c r="J41" s="77">
        <f t="shared" si="11"/>
        <v>1785400</v>
      </c>
    </row>
    <row r="42" spans="1:10" ht="15">
      <c r="A42" s="93" t="s">
        <v>27</v>
      </c>
      <c r="B42" s="76" t="s">
        <v>16</v>
      </c>
      <c r="C42" s="76">
        <v>1204</v>
      </c>
      <c r="D42" s="76">
        <v>1203</v>
      </c>
      <c r="E42" s="76">
        <v>1202</v>
      </c>
      <c r="F42" s="76">
        <v>1201</v>
      </c>
      <c r="G42" s="76">
        <v>1204</v>
      </c>
      <c r="H42" s="76">
        <v>1203</v>
      </c>
      <c r="I42" s="76">
        <v>1202</v>
      </c>
      <c r="J42" s="76">
        <v>1201</v>
      </c>
    </row>
    <row r="43" spans="1:10" ht="16.5">
      <c r="A43" s="94"/>
      <c r="B43" s="77" t="s">
        <v>17</v>
      </c>
      <c r="C43" s="77">
        <f>VLOOKUP(C42,测绘A3!$A$93:$G$179,2,0)</f>
        <v>89.27</v>
      </c>
      <c r="D43" s="77">
        <f>VLOOKUP(D42,测绘A3!$A$93:$G$179,2,0)</f>
        <v>83.34</v>
      </c>
      <c r="E43" s="77">
        <f>VLOOKUP(E42,测绘A3!$A$93:$G$179,2,0)</f>
        <v>83.34</v>
      </c>
      <c r="F43" s="77">
        <f>VLOOKUP(F42,测绘A3!$A$93:$G$179,2,0)</f>
        <v>88.52</v>
      </c>
      <c r="G43" s="77">
        <f>VLOOKUP(G42,测绘A3!$A$7:$G$92,2,0)</f>
        <v>88.52</v>
      </c>
      <c r="H43" s="77">
        <f>VLOOKUP(H42,测绘A3!$A$7:$G$92,2,0)</f>
        <v>83.34</v>
      </c>
      <c r="I43" s="77">
        <f>VLOOKUP(I42,测绘A3!$A$7:$G$92,2,0)</f>
        <v>83.34</v>
      </c>
      <c r="J43" s="77">
        <f>VLOOKUP(J42,测绘A3!$A$7:$G$92,2,0)</f>
        <v>89.27</v>
      </c>
    </row>
    <row r="44" spans="1:10" ht="16.5">
      <c r="A44" s="94"/>
      <c r="B44" s="77" t="s">
        <v>18</v>
      </c>
      <c r="C44" s="77">
        <f>VLOOKUP(C42,测绘A3!$A$93:$G$179,3,0)</f>
        <v>68.52</v>
      </c>
      <c r="D44" s="77">
        <f>VLOOKUP(D42,测绘A3!$A$93:$G$179,3,0)</f>
        <v>63.97</v>
      </c>
      <c r="E44" s="77">
        <f>VLOOKUP(E42,测绘A3!$A$93:$G$179,3,0)</f>
        <v>63.97</v>
      </c>
      <c r="F44" s="77">
        <f>VLOOKUP(F42,测绘A3!$A$93:$G$179,3,0)</f>
        <v>67.95</v>
      </c>
      <c r="G44" s="77">
        <f>VLOOKUP(G42,测绘A3!$A$7:$G$92,3,0)</f>
        <v>67.95</v>
      </c>
      <c r="H44" s="77">
        <f>VLOOKUP(H42,测绘A3!$A$7:$G$92,3,0)</f>
        <v>63.97</v>
      </c>
      <c r="I44" s="77">
        <f>VLOOKUP(I42,测绘A3!$A$7:$G$92,3,0)</f>
        <v>63.97</v>
      </c>
      <c r="J44" s="77">
        <f>VLOOKUP(J42,测绘A3!$A$7:$G$92,3,0)</f>
        <v>68.52</v>
      </c>
    </row>
    <row r="45" spans="1:10" ht="16.5">
      <c r="A45" s="94"/>
      <c r="B45" s="77" t="s">
        <v>19</v>
      </c>
      <c r="C45" s="84">
        <v>20000</v>
      </c>
      <c r="D45" s="84">
        <v>20000</v>
      </c>
      <c r="E45" s="84">
        <v>20000</v>
      </c>
      <c r="F45" s="84">
        <v>20000</v>
      </c>
      <c r="G45" s="84">
        <v>20000</v>
      </c>
      <c r="H45" s="84">
        <v>20000</v>
      </c>
      <c r="I45" s="84">
        <v>20000</v>
      </c>
      <c r="J45" s="84">
        <v>20000</v>
      </c>
    </row>
    <row r="46" spans="1:10" ht="16.5">
      <c r="A46" s="94"/>
      <c r="B46" s="77" t="s">
        <v>20</v>
      </c>
      <c r="C46" s="78">
        <f>ROUND(C47/C44,2)</f>
        <v>26056.63</v>
      </c>
      <c r="D46" s="78">
        <f t="shared" ref="D46:J46" si="12">ROUND(D47/D44,2)</f>
        <v>26055.96</v>
      </c>
      <c r="E46" s="78">
        <f t="shared" si="12"/>
        <v>26055.96</v>
      </c>
      <c r="F46" s="78">
        <f t="shared" si="12"/>
        <v>26054.45</v>
      </c>
      <c r="G46" s="78">
        <f t="shared" si="12"/>
        <v>26054.45</v>
      </c>
      <c r="H46" s="78">
        <f t="shared" si="12"/>
        <v>26055.96</v>
      </c>
      <c r="I46" s="78">
        <f t="shared" si="12"/>
        <v>26055.96</v>
      </c>
      <c r="J46" s="78">
        <f t="shared" si="12"/>
        <v>26056.63</v>
      </c>
    </row>
    <row r="47" spans="1:10" ht="16.5">
      <c r="A47" s="94"/>
      <c r="B47" s="77" t="s">
        <v>21</v>
      </c>
      <c r="C47" s="77">
        <f t="shared" ref="C47:J47" si="13">C45*C43</f>
        <v>1785400</v>
      </c>
      <c r="D47" s="77">
        <f t="shared" si="13"/>
        <v>1666800</v>
      </c>
      <c r="E47" s="77">
        <f t="shared" si="13"/>
        <v>1666800</v>
      </c>
      <c r="F47" s="77">
        <f t="shared" si="13"/>
        <v>1770400</v>
      </c>
      <c r="G47" s="77">
        <f t="shared" si="13"/>
        <v>1770400</v>
      </c>
      <c r="H47" s="77">
        <f t="shared" si="13"/>
        <v>1666800</v>
      </c>
      <c r="I47" s="77">
        <f t="shared" si="13"/>
        <v>1666800</v>
      </c>
      <c r="J47" s="77">
        <f t="shared" si="13"/>
        <v>1785400</v>
      </c>
    </row>
    <row r="48" spans="1:10" ht="15">
      <c r="A48" s="93" t="s">
        <v>28</v>
      </c>
      <c r="B48" s="76" t="s">
        <v>16</v>
      </c>
      <c r="C48" s="76">
        <v>1104</v>
      </c>
      <c r="D48" s="76">
        <v>1103</v>
      </c>
      <c r="E48" s="76">
        <v>1102</v>
      </c>
      <c r="F48" s="76">
        <v>1101</v>
      </c>
      <c r="G48" s="76">
        <v>1104</v>
      </c>
      <c r="H48" s="76">
        <v>1103</v>
      </c>
      <c r="I48" s="76">
        <v>1102</v>
      </c>
      <c r="J48" s="76">
        <v>1101</v>
      </c>
    </row>
    <row r="49" spans="1:10" ht="16.5">
      <c r="A49" s="94"/>
      <c r="B49" s="77" t="s">
        <v>17</v>
      </c>
      <c r="C49" s="77">
        <f>VLOOKUP(C48,测绘A3!$A$93:$G$179,2,0)</f>
        <v>89.27</v>
      </c>
      <c r="D49" s="77">
        <f>VLOOKUP(D48,测绘A3!$A$93:$G$179,2,0)</f>
        <v>83.34</v>
      </c>
      <c r="E49" s="77">
        <f>VLOOKUP(E48,测绘A3!$A$93:$G$179,2,0)</f>
        <v>83.34</v>
      </c>
      <c r="F49" s="77">
        <f>VLOOKUP(F48,测绘A3!$A$93:$G$179,2,0)</f>
        <v>88.52</v>
      </c>
      <c r="G49" s="77">
        <f>VLOOKUP(G48,测绘A3!$A$7:$G$92,2,0)</f>
        <v>88.52</v>
      </c>
      <c r="H49" s="77">
        <f>VLOOKUP(H48,测绘A3!$A$7:$G$92,2,0)</f>
        <v>83.34</v>
      </c>
      <c r="I49" s="77">
        <f>VLOOKUP(I48,测绘A3!$A$7:$G$92,2,0)</f>
        <v>83.34</v>
      </c>
      <c r="J49" s="77">
        <f>VLOOKUP(J48,测绘A3!$A$7:$G$92,2,0)</f>
        <v>89.27</v>
      </c>
    </row>
    <row r="50" spans="1:10" ht="16.5">
      <c r="A50" s="94"/>
      <c r="B50" s="77" t="s">
        <v>18</v>
      </c>
      <c r="C50" s="77">
        <f>VLOOKUP(C48,测绘A3!$A$93:$G$179,3,0)</f>
        <v>68.52</v>
      </c>
      <c r="D50" s="77">
        <f>VLOOKUP(D48,测绘A3!$A$93:$G$179,3,0)</f>
        <v>63.97</v>
      </c>
      <c r="E50" s="77">
        <f>VLOOKUP(E48,测绘A3!$A$93:$G$179,3,0)</f>
        <v>63.97</v>
      </c>
      <c r="F50" s="77">
        <f>VLOOKUP(F48,测绘A3!$A$93:$G$179,3,0)</f>
        <v>67.95</v>
      </c>
      <c r="G50" s="77">
        <f>VLOOKUP(G48,测绘A3!$A$7:$G$92,3,0)</f>
        <v>67.95</v>
      </c>
      <c r="H50" s="77">
        <f>VLOOKUP(H48,测绘A3!$A$7:$G$92,3,0)</f>
        <v>63.97</v>
      </c>
      <c r="I50" s="77">
        <f>VLOOKUP(I48,测绘A3!$A$7:$G$92,3,0)</f>
        <v>63.97</v>
      </c>
      <c r="J50" s="77">
        <f>VLOOKUP(J48,测绘A3!$A$7:$G$92,3,0)</f>
        <v>68.52</v>
      </c>
    </row>
    <row r="51" spans="1:10" ht="16.5">
      <c r="A51" s="94"/>
      <c r="B51" s="77" t="s">
        <v>19</v>
      </c>
      <c r="C51" s="84">
        <v>20000</v>
      </c>
      <c r="D51" s="84">
        <v>20000</v>
      </c>
      <c r="E51" s="84">
        <v>20000</v>
      </c>
      <c r="F51" s="84">
        <v>20000</v>
      </c>
      <c r="G51" s="84">
        <v>20000</v>
      </c>
      <c r="H51" s="84">
        <v>20000</v>
      </c>
      <c r="I51" s="84">
        <v>20000</v>
      </c>
      <c r="J51" s="84">
        <v>20000</v>
      </c>
    </row>
    <row r="52" spans="1:10" ht="16.5">
      <c r="A52" s="94"/>
      <c r="B52" s="77" t="s">
        <v>20</v>
      </c>
      <c r="C52" s="78">
        <f>ROUND(C53/C50,2)</f>
        <v>26056.63</v>
      </c>
      <c r="D52" s="78">
        <f t="shared" ref="D52:J52" si="14">ROUND(D53/D50,2)</f>
        <v>26055.96</v>
      </c>
      <c r="E52" s="78">
        <f t="shared" si="14"/>
        <v>26055.96</v>
      </c>
      <c r="F52" s="78">
        <f t="shared" si="14"/>
        <v>26054.45</v>
      </c>
      <c r="G52" s="78">
        <f t="shared" si="14"/>
        <v>26054.45</v>
      </c>
      <c r="H52" s="78">
        <f t="shared" si="14"/>
        <v>26055.96</v>
      </c>
      <c r="I52" s="78">
        <f t="shared" si="14"/>
        <v>26055.96</v>
      </c>
      <c r="J52" s="78">
        <f t="shared" si="14"/>
        <v>26056.63</v>
      </c>
    </row>
    <row r="53" spans="1:10" ht="16.5">
      <c r="A53" s="94"/>
      <c r="B53" s="77" t="s">
        <v>21</v>
      </c>
      <c r="C53" s="77">
        <f t="shared" ref="C53:J53" si="15">C51*C49</f>
        <v>1785400</v>
      </c>
      <c r="D53" s="77">
        <f t="shared" si="15"/>
        <v>1666800</v>
      </c>
      <c r="E53" s="77">
        <f t="shared" si="15"/>
        <v>1666800</v>
      </c>
      <c r="F53" s="77">
        <f t="shared" si="15"/>
        <v>1770400</v>
      </c>
      <c r="G53" s="77">
        <f t="shared" si="15"/>
        <v>1770400</v>
      </c>
      <c r="H53" s="77">
        <f t="shared" si="15"/>
        <v>1666800</v>
      </c>
      <c r="I53" s="77">
        <f t="shared" si="15"/>
        <v>1666800</v>
      </c>
      <c r="J53" s="77">
        <f t="shared" si="15"/>
        <v>1785400</v>
      </c>
    </row>
    <row r="54" spans="1:10" ht="15">
      <c r="A54" s="93" t="s">
        <v>29</v>
      </c>
      <c r="B54" s="76" t="s">
        <v>16</v>
      </c>
      <c r="C54" s="76">
        <v>1004</v>
      </c>
      <c r="D54" s="76">
        <v>1003</v>
      </c>
      <c r="E54" s="76">
        <v>1002</v>
      </c>
      <c r="F54" s="76">
        <v>1001</v>
      </c>
      <c r="G54" s="76">
        <v>1004</v>
      </c>
      <c r="H54" s="76">
        <v>1003</v>
      </c>
      <c r="I54" s="76">
        <v>1002</v>
      </c>
      <c r="J54" s="76">
        <v>1001</v>
      </c>
    </row>
    <row r="55" spans="1:10" ht="16.5">
      <c r="A55" s="94"/>
      <c r="B55" s="77" t="s">
        <v>17</v>
      </c>
      <c r="C55" s="77">
        <f>VLOOKUP(C54,测绘A3!$A$93:$G$179,2,0)</f>
        <v>89.27</v>
      </c>
      <c r="D55" s="77">
        <f>VLOOKUP(D54,测绘A3!$A$93:$G$179,2,0)</f>
        <v>83.34</v>
      </c>
      <c r="E55" s="77">
        <f>VLOOKUP(E54,测绘A3!$A$93:$G$179,2,0)</f>
        <v>83.34</v>
      </c>
      <c r="F55" s="77">
        <f>VLOOKUP(F54,测绘A3!$A$93:$G$179,2,0)</f>
        <v>88.52</v>
      </c>
      <c r="G55" s="77">
        <f>VLOOKUP(G54,测绘A3!$A$7:$G$92,2,0)</f>
        <v>88.52</v>
      </c>
      <c r="H55" s="77">
        <f>VLOOKUP(H54,测绘A3!$A$7:$G$92,2,0)</f>
        <v>83.34</v>
      </c>
      <c r="I55" s="77">
        <f>VLOOKUP(I54,测绘A3!$A$7:$G$92,2,0)</f>
        <v>83.34</v>
      </c>
      <c r="J55" s="77">
        <f>VLOOKUP(J54,测绘A3!$A$7:$G$92,2,0)</f>
        <v>89.27</v>
      </c>
    </row>
    <row r="56" spans="1:10" ht="16.5">
      <c r="A56" s="94"/>
      <c r="B56" s="77" t="s">
        <v>18</v>
      </c>
      <c r="C56" s="77">
        <f>VLOOKUP(C54,测绘A3!$A$93:$G$179,3,0)</f>
        <v>68.52</v>
      </c>
      <c r="D56" s="77">
        <f>VLOOKUP(D54,测绘A3!$A$93:$G$179,3,0)</f>
        <v>63.97</v>
      </c>
      <c r="E56" s="77">
        <f>VLOOKUP(E54,测绘A3!$A$93:$G$179,3,0)</f>
        <v>63.97</v>
      </c>
      <c r="F56" s="77">
        <f>VLOOKUP(F54,测绘A3!$A$93:$G$179,3,0)</f>
        <v>67.95</v>
      </c>
      <c r="G56" s="77">
        <f>VLOOKUP(G54,测绘A3!$A$7:$G$92,3,0)</f>
        <v>67.95</v>
      </c>
      <c r="H56" s="77">
        <f>VLOOKUP(H54,测绘A3!$A$7:$G$92,3,0)</f>
        <v>63.97</v>
      </c>
      <c r="I56" s="77">
        <f>VLOOKUP(I54,测绘A3!$A$7:$G$92,3,0)</f>
        <v>63.97</v>
      </c>
      <c r="J56" s="77">
        <f>VLOOKUP(J54,测绘A3!$A$7:$G$92,3,0)</f>
        <v>68.52</v>
      </c>
    </row>
    <row r="57" spans="1:10" ht="16.5">
      <c r="A57" s="94"/>
      <c r="B57" s="77" t="s">
        <v>19</v>
      </c>
      <c r="C57" s="84">
        <v>20000</v>
      </c>
      <c r="D57" s="84">
        <v>20000</v>
      </c>
      <c r="E57" s="84">
        <v>20000</v>
      </c>
      <c r="F57" s="84">
        <v>20000</v>
      </c>
      <c r="G57" s="84">
        <v>20000</v>
      </c>
      <c r="H57" s="84">
        <v>20000</v>
      </c>
      <c r="I57" s="84">
        <v>20000</v>
      </c>
      <c r="J57" s="84">
        <v>20000</v>
      </c>
    </row>
    <row r="58" spans="1:10" ht="16.5">
      <c r="A58" s="94"/>
      <c r="B58" s="77" t="s">
        <v>20</v>
      </c>
      <c r="C58" s="78">
        <f>ROUND(C59/C56,2)</f>
        <v>26056.63</v>
      </c>
      <c r="D58" s="78">
        <f t="shared" ref="D58:J58" si="16">ROUND(D59/D56,2)</f>
        <v>26055.96</v>
      </c>
      <c r="E58" s="78">
        <f t="shared" si="16"/>
        <v>26055.96</v>
      </c>
      <c r="F58" s="78">
        <f t="shared" si="16"/>
        <v>26054.45</v>
      </c>
      <c r="G58" s="78">
        <f t="shared" si="16"/>
        <v>26054.45</v>
      </c>
      <c r="H58" s="78">
        <f t="shared" si="16"/>
        <v>26055.96</v>
      </c>
      <c r="I58" s="78">
        <f t="shared" si="16"/>
        <v>26055.96</v>
      </c>
      <c r="J58" s="78">
        <f t="shared" si="16"/>
        <v>26056.63</v>
      </c>
    </row>
    <row r="59" spans="1:10" ht="16.5">
      <c r="A59" s="94"/>
      <c r="B59" s="77" t="s">
        <v>21</v>
      </c>
      <c r="C59" s="77">
        <f t="shared" ref="C59:J59" si="17">C57*C55</f>
        <v>1785400</v>
      </c>
      <c r="D59" s="77">
        <f t="shared" si="17"/>
        <v>1666800</v>
      </c>
      <c r="E59" s="77">
        <f t="shared" si="17"/>
        <v>1666800</v>
      </c>
      <c r="F59" s="77">
        <f t="shared" si="17"/>
        <v>1770400</v>
      </c>
      <c r="G59" s="77">
        <f t="shared" si="17"/>
        <v>1770400</v>
      </c>
      <c r="H59" s="77">
        <f t="shared" si="17"/>
        <v>1666800</v>
      </c>
      <c r="I59" s="77">
        <f t="shared" si="17"/>
        <v>1666800</v>
      </c>
      <c r="J59" s="77">
        <f t="shared" si="17"/>
        <v>1785400</v>
      </c>
    </row>
    <row r="60" spans="1:10" ht="15">
      <c r="A60" s="93" t="s">
        <v>30</v>
      </c>
      <c r="B60" s="76" t="s">
        <v>16</v>
      </c>
      <c r="C60" s="76">
        <v>904</v>
      </c>
      <c r="D60" s="76">
        <v>903</v>
      </c>
      <c r="E60" s="76">
        <v>902</v>
      </c>
      <c r="F60" s="76">
        <v>901</v>
      </c>
      <c r="G60" s="76">
        <v>904</v>
      </c>
      <c r="H60" s="76">
        <v>903</v>
      </c>
      <c r="I60" s="76">
        <v>902</v>
      </c>
      <c r="J60" s="76">
        <v>901</v>
      </c>
    </row>
    <row r="61" spans="1:10" ht="16.5">
      <c r="A61" s="94"/>
      <c r="B61" s="77" t="s">
        <v>17</v>
      </c>
      <c r="C61" s="77">
        <f>VLOOKUP(C60,测绘A3!$A$93:$G$179,2,0)</f>
        <v>89.27</v>
      </c>
      <c r="D61" s="77">
        <f>VLOOKUP(D60,测绘A3!$A$93:$G$179,2,0)</f>
        <v>83.34</v>
      </c>
      <c r="E61" s="77">
        <f>VLOOKUP(E60,测绘A3!$A$93:$G$179,2,0)</f>
        <v>83.34</v>
      </c>
      <c r="F61" s="77">
        <f>VLOOKUP(F60,测绘A3!$A$93:$G$179,2,0)</f>
        <v>88.52</v>
      </c>
      <c r="G61" s="77">
        <f>VLOOKUP(G60,测绘A3!$A$7:$G$92,2,0)</f>
        <v>88.52</v>
      </c>
      <c r="H61" s="77">
        <f>VLOOKUP(H60,测绘A3!$A$7:$G$92,2,0)</f>
        <v>83.34</v>
      </c>
      <c r="I61" s="77">
        <f>VLOOKUP(I60,测绘A3!$A$7:$G$92,2,0)</f>
        <v>83.34</v>
      </c>
      <c r="J61" s="77">
        <f>VLOOKUP(J60,测绘A3!$A$7:$G$92,2,0)</f>
        <v>89.27</v>
      </c>
    </row>
    <row r="62" spans="1:10" ht="16.5">
      <c r="A62" s="94"/>
      <c r="B62" s="77" t="s">
        <v>18</v>
      </c>
      <c r="C62" s="77">
        <f>VLOOKUP(C60,测绘A3!$A$93:$G$179,3,0)</f>
        <v>68.52</v>
      </c>
      <c r="D62" s="77">
        <f>VLOOKUP(D60,测绘A3!$A$93:$G$179,3,0)</f>
        <v>63.97</v>
      </c>
      <c r="E62" s="77">
        <f>VLOOKUP(E60,测绘A3!$A$93:$G$179,3,0)</f>
        <v>63.97</v>
      </c>
      <c r="F62" s="77">
        <f>VLOOKUP(F60,测绘A3!$A$93:$G$179,3,0)</f>
        <v>67.95</v>
      </c>
      <c r="G62" s="77">
        <f>VLOOKUP(G60,测绘A3!$A$7:$G$92,3,0)</f>
        <v>67.95</v>
      </c>
      <c r="H62" s="77">
        <f>VLOOKUP(H60,测绘A3!$A$7:$G$92,3,0)</f>
        <v>63.97</v>
      </c>
      <c r="I62" s="77">
        <f>VLOOKUP(I60,测绘A3!$A$7:$G$92,3,0)</f>
        <v>63.97</v>
      </c>
      <c r="J62" s="77">
        <f>VLOOKUP(J60,测绘A3!$A$7:$G$92,3,0)</f>
        <v>68.52</v>
      </c>
    </row>
    <row r="63" spans="1:10" ht="16.5">
      <c r="A63" s="94"/>
      <c r="B63" s="77" t="s">
        <v>19</v>
      </c>
      <c r="C63" s="84">
        <v>20000</v>
      </c>
      <c r="D63" s="84">
        <v>20000</v>
      </c>
      <c r="E63" s="84">
        <v>20000</v>
      </c>
      <c r="F63" s="84">
        <v>20000</v>
      </c>
      <c r="G63" s="84">
        <v>20000</v>
      </c>
      <c r="H63" s="84">
        <v>20000</v>
      </c>
      <c r="I63" s="84">
        <v>20000</v>
      </c>
      <c r="J63" s="84">
        <v>20000</v>
      </c>
    </row>
    <row r="64" spans="1:10" ht="16.5">
      <c r="A64" s="94"/>
      <c r="B64" s="77" t="s">
        <v>20</v>
      </c>
      <c r="C64" s="78">
        <f>ROUND(C65/C62,2)</f>
        <v>26056.63</v>
      </c>
      <c r="D64" s="78">
        <f t="shared" ref="D64:J64" si="18">ROUND(D65/D62,2)</f>
        <v>26055.96</v>
      </c>
      <c r="E64" s="78">
        <f t="shared" si="18"/>
        <v>26055.96</v>
      </c>
      <c r="F64" s="78">
        <f t="shared" si="18"/>
        <v>26054.45</v>
      </c>
      <c r="G64" s="78">
        <f t="shared" si="18"/>
        <v>26054.45</v>
      </c>
      <c r="H64" s="78">
        <f t="shared" si="18"/>
        <v>26055.96</v>
      </c>
      <c r="I64" s="78">
        <f t="shared" si="18"/>
        <v>26055.96</v>
      </c>
      <c r="J64" s="78">
        <f t="shared" si="18"/>
        <v>26056.63</v>
      </c>
    </row>
    <row r="65" spans="1:10" ht="16.5">
      <c r="A65" s="94"/>
      <c r="B65" s="77" t="s">
        <v>21</v>
      </c>
      <c r="C65" s="77">
        <f t="shared" ref="C65:J65" si="19">C63*C61</f>
        <v>1785400</v>
      </c>
      <c r="D65" s="77">
        <f t="shared" si="19"/>
        <v>1666800</v>
      </c>
      <c r="E65" s="77">
        <f t="shared" si="19"/>
        <v>1666800</v>
      </c>
      <c r="F65" s="77">
        <f t="shared" si="19"/>
        <v>1770400</v>
      </c>
      <c r="G65" s="77">
        <f t="shared" si="19"/>
        <v>1770400</v>
      </c>
      <c r="H65" s="77">
        <f t="shared" si="19"/>
        <v>1666800</v>
      </c>
      <c r="I65" s="77">
        <f t="shared" si="19"/>
        <v>1666800</v>
      </c>
      <c r="J65" s="77">
        <f t="shared" si="19"/>
        <v>1785400</v>
      </c>
    </row>
    <row r="66" spans="1:10" ht="15">
      <c r="A66" s="93" t="s">
        <v>31</v>
      </c>
      <c r="B66" s="76" t="s">
        <v>16</v>
      </c>
      <c r="C66" s="76">
        <v>804</v>
      </c>
      <c r="D66" s="76">
        <v>803</v>
      </c>
      <c r="E66" s="76">
        <v>802</v>
      </c>
      <c r="F66" s="76">
        <v>801</v>
      </c>
      <c r="G66" s="76">
        <v>804</v>
      </c>
      <c r="H66" s="76">
        <v>803</v>
      </c>
      <c r="I66" s="76">
        <v>802</v>
      </c>
      <c r="J66" s="76">
        <v>801</v>
      </c>
    </row>
    <row r="67" spans="1:10" ht="16.5">
      <c r="A67" s="94"/>
      <c r="B67" s="77" t="s">
        <v>17</v>
      </c>
      <c r="C67" s="77">
        <f>VLOOKUP(C66,测绘A3!$A$93:$G$179,2,0)</f>
        <v>89.27</v>
      </c>
      <c r="D67" s="77">
        <f>VLOOKUP(D66,测绘A3!$A$93:$G$179,2,0)</f>
        <v>83.34</v>
      </c>
      <c r="E67" s="77">
        <f>VLOOKUP(E66,测绘A3!$A$93:$G$179,2,0)</f>
        <v>83.34</v>
      </c>
      <c r="F67" s="77">
        <f>VLOOKUP(F66,测绘A3!$A$93:$G$179,2,0)</f>
        <v>88.52</v>
      </c>
      <c r="G67" s="77">
        <f>VLOOKUP(G66,测绘A3!$A$7:$G$92,2,0)</f>
        <v>88.52</v>
      </c>
      <c r="H67" s="77">
        <f>VLOOKUP(H66,测绘A3!$A$7:$G$92,2,0)</f>
        <v>83.34</v>
      </c>
      <c r="I67" s="77">
        <f>VLOOKUP(I66,测绘A3!$A$7:$G$92,2,0)</f>
        <v>83.34</v>
      </c>
      <c r="J67" s="77">
        <f>VLOOKUP(J66,测绘A3!$A$7:$G$92,2,0)</f>
        <v>89.27</v>
      </c>
    </row>
    <row r="68" spans="1:10" ht="16.5">
      <c r="A68" s="94"/>
      <c r="B68" s="77" t="s">
        <v>18</v>
      </c>
      <c r="C68" s="77">
        <f>VLOOKUP(C66,测绘A3!$A$93:$G$179,3,0)</f>
        <v>68.52</v>
      </c>
      <c r="D68" s="77">
        <f>VLOOKUP(D66,测绘A3!$A$93:$G$179,3,0)</f>
        <v>63.97</v>
      </c>
      <c r="E68" s="77">
        <f>VLOOKUP(E66,测绘A3!$A$93:$G$179,3,0)</f>
        <v>63.97</v>
      </c>
      <c r="F68" s="77">
        <f>VLOOKUP(F66,测绘A3!$A$93:$G$179,3,0)</f>
        <v>67.95</v>
      </c>
      <c r="G68" s="77">
        <f>VLOOKUP(G66,测绘A3!$A$7:$G$92,3,0)</f>
        <v>67.95</v>
      </c>
      <c r="H68" s="77">
        <f>VLOOKUP(H66,测绘A3!$A$7:$G$92,3,0)</f>
        <v>63.97</v>
      </c>
      <c r="I68" s="77">
        <f>VLOOKUP(I66,测绘A3!$A$7:$G$92,3,0)</f>
        <v>63.97</v>
      </c>
      <c r="J68" s="77">
        <f>VLOOKUP(J66,测绘A3!$A$7:$G$92,3,0)</f>
        <v>68.52</v>
      </c>
    </row>
    <row r="69" spans="1:10" ht="16.5">
      <c r="A69" s="94"/>
      <c r="B69" s="77" t="s">
        <v>19</v>
      </c>
      <c r="C69" s="84">
        <v>20000</v>
      </c>
      <c r="D69" s="84">
        <v>20000</v>
      </c>
      <c r="E69" s="84">
        <v>20000</v>
      </c>
      <c r="F69" s="84">
        <v>20000</v>
      </c>
      <c r="G69" s="84">
        <v>20000</v>
      </c>
      <c r="H69" s="84">
        <v>20000</v>
      </c>
      <c r="I69" s="84">
        <v>20000</v>
      </c>
      <c r="J69" s="84">
        <v>20000</v>
      </c>
    </row>
    <row r="70" spans="1:10" ht="16.5">
      <c r="A70" s="94"/>
      <c r="B70" s="77" t="s">
        <v>20</v>
      </c>
      <c r="C70" s="78">
        <f>ROUND(C71/C68,2)</f>
        <v>26056.63</v>
      </c>
      <c r="D70" s="78">
        <f t="shared" ref="D70:J70" si="20">ROUND(D71/D68,2)</f>
        <v>26055.96</v>
      </c>
      <c r="E70" s="78">
        <f t="shared" si="20"/>
        <v>26055.96</v>
      </c>
      <c r="F70" s="78">
        <f t="shared" si="20"/>
        <v>26054.45</v>
      </c>
      <c r="G70" s="78">
        <f t="shared" si="20"/>
        <v>26054.45</v>
      </c>
      <c r="H70" s="78">
        <f t="shared" si="20"/>
        <v>26055.96</v>
      </c>
      <c r="I70" s="78">
        <f t="shared" si="20"/>
        <v>26055.96</v>
      </c>
      <c r="J70" s="78">
        <f t="shared" si="20"/>
        <v>26056.63</v>
      </c>
    </row>
    <row r="71" spans="1:10" ht="16.5">
      <c r="A71" s="94"/>
      <c r="B71" s="77" t="s">
        <v>21</v>
      </c>
      <c r="C71" s="77">
        <f t="shared" ref="C71:J71" si="21">C69*C67</f>
        <v>1785400</v>
      </c>
      <c r="D71" s="77">
        <f t="shared" si="21"/>
        <v>1666800</v>
      </c>
      <c r="E71" s="77">
        <f t="shared" si="21"/>
        <v>1666800</v>
      </c>
      <c r="F71" s="77">
        <f t="shared" si="21"/>
        <v>1770400</v>
      </c>
      <c r="G71" s="77">
        <f t="shared" si="21"/>
        <v>1770400</v>
      </c>
      <c r="H71" s="77">
        <f t="shared" si="21"/>
        <v>1666800</v>
      </c>
      <c r="I71" s="77">
        <f t="shared" si="21"/>
        <v>1666800</v>
      </c>
      <c r="J71" s="77">
        <f t="shared" si="21"/>
        <v>1785400</v>
      </c>
    </row>
    <row r="72" spans="1:10" ht="15">
      <c r="A72" s="93" t="s">
        <v>32</v>
      </c>
      <c r="B72" s="76" t="s">
        <v>16</v>
      </c>
      <c r="C72" s="76">
        <v>704</v>
      </c>
      <c r="D72" s="76">
        <v>703</v>
      </c>
      <c r="E72" s="76">
        <v>702</v>
      </c>
      <c r="F72" s="76">
        <v>701</v>
      </c>
      <c r="G72" s="76">
        <v>704</v>
      </c>
      <c r="H72" s="76">
        <v>703</v>
      </c>
      <c r="I72" s="76">
        <v>702</v>
      </c>
      <c r="J72" s="76">
        <v>701</v>
      </c>
    </row>
    <row r="73" spans="1:10" ht="16.5">
      <c r="A73" s="94"/>
      <c r="B73" s="77" t="s">
        <v>17</v>
      </c>
      <c r="C73" s="77">
        <f>VLOOKUP(C72,测绘A3!$A$93:$G$179,2,0)</f>
        <v>89.27</v>
      </c>
      <c r="D73" s="77">
        <f>VLOOKUP(D72,测绘A3!$A$93:$G$179,2,0)</f>
        <v>83.34</v>
      </c>
      <c r="E73" s="77">
        <f>VLOOKUP(E72,测绘A3!$A$93:$G$179,2,0)</f>
        <v>83.34</v>
      </c>
      <c r="F73" s="77">
        <f>VLOOKUP(F72,测绘A3!$A$93:$G$179,2,0)</f>
        <v>88.52</v>
      </c>
      <c r="G73" s="77">
        <f>VLOOKUP(G72,测绘A3!$A$7:$G$92,2,0)</f>
        <v>88.52</v>
      </c>
      <c r="H73" s="77">
        <f>VLOOKUP(H72,测绘A3!$A$7:$G$92,2,0)</f>
        <v>83.34</v>
      </c>
      <c r="I73" s="77">
        <f>VLOOKUP(I72,测绘A3!$A$7:$G$92,2,0)</f>
        <v>83.34</v>
      </c>
      <c r="J73" s="77">
        <f>VLOOKUP(J72,测绘A3!$A$7:$G$92,2,0)</f>
        <v>89.27</v>
      </c>
    </row>
    <row r="74" spans="1:10" ht="16.5">
      <c r="A74" s="94"/>
      <c r="B74" s="77" t="s">
        <v>18</v>
      </c>
      <c r="C74" s="77">
        <f>VLOOKUP(C72,测绘A3!$A$93:$G$179,3,0)</f>
        <v>68.52</v>
      </c>
      <c r="D74" s="77">
        <f>VLOOKUP(D72,测绘A3!$A$93:$G$179,3,0)</f>
        <v>63.97</v>
      </c>
      <c r="E74" s="77">
        <f>VLOOKUP(E72,测绘A3!$A$93:$G$179,3,0)</f>
        <v>63.97</v>
      </c>
      <c r="F74" s="77">
        <f>VLOOKUP(F72,测绘A3!$A$93:$G$179,3,0)</f>
        <v>67.95</v>
      </c>
      <c r="G74" s="77">
        <f>VLOOKUP(G72,测绘A3!$A$7:$G$92,3,0)</f>
        <v>67.95</v>
      </c>
      <c r="H74" s="77">
        <f>VLOOKUP(H72,测绘A3!$A$7:$G$92,3,0)</f>
        <v>63.97</v>
      </c>
      <c r="I74" s="77">
        <f>VLOOKUP(I72,测绘A3!$A$7:$G$92,3,0)</f>
        <v>63.97</v>
      </c>
      <c r="J74" s="77">
        <f>VLOOKUP(J72,测绘A3!$A$7:$G$92,3,0)</f>
        <v>68.52</v>
      </c>
    </row>
    <row r="75" spans="1:10" ht="16.5">
      <c r="A75" s="94"/>
      <c r="B75" s="77" t="s">
        <v>19</v>
      </c>
      <c r="C75" s="84">
        <v>20000</v>
      </c>
      <c r="D75" s="84">
        <v>20000</v>
      </c>
      <c r="E75" s="84">
        <v>20000</v>
      </c>
      <c r="F75" s="84">
        <v>20000</v>
      </c>
      <c r="G75" s="84">
        <v>20000</v>
      </c>
      <c r="H75" s="84">
        <v>20000</v>
      </c>
      <c r="I75" s="84">
        <v>20000</v>
      </c>
      <c r="J75" s="84">
        <v>20000</v>
      </c>
    </row>
    <row r="76" spans="1:10" ht="16.5">
      <c r="A76" s="94"/>
      <c r="B76" s="77" t="s">
        <v>20</v>
      </c>
      <c r="C76" s="78">
        <f>ROUND(C77/C74,2)</f>
        <v>26056.63</v>
      </c>
      <c r="D76" s="78">
        <f t="shared" ref="D76:J76" si="22">ROUND(D77/D74,2)</f>
        <v>26055.96</v>
      </c>
      <c r="E76" s="78">
        <f t="shared" si="22"/>
        <v>26055.96</v>
      </c>
      <c r="F76" s="78">
        <f t="shared" si="22"/>
        <v>26054.45</v>
      </c>
      <c r="G76" s="78">
        <f t="shared" si="22"/>
        <v>26054.45</v>
      </c>
      <c r="H76" s="78">
        <f t="shared" si="22"/>
        <v>26055.96</v>
      </c>
      <c r="I76" s="78">
        <f t="shared" si="22"/>
        <v>26055.96</v>
      </c>
      <c r="J76" s="78">
        <f t="shared" si="22"/>
        <v>26056.63</v>
      </c>
    </row>
    <row r="77" spans="1:10" ht="16.5">
      <c r="A77" s="94"/>
      <c r="B77" s="77" t="s">
        <v>21</v>
      </c>
      <c r="C77" s="77">
        <f t="shared" ref="C77:J77" si="23">C75*C73</f>
        <v>1785400</v>
      </c>
      <c r="D77" s="77">
        <f t="shared" si="23"/>
        <v>1666800</v>
      </c>
      <c r="E77" s="77">
        <f t="shared" si="23"/>
        <v>1666800</v>
      </c>
      <c r="F77" s="77">
        <f t="shared" si="23"/>
        <v>1770400</v>
      </c>
      <c r="G77" s="77">
        <f t="shared" si="23"/>
        <v>1770400</v>
      </c>
      <c r="H77" s="77">
        <f t="shared" si="23"/>
        <v>1666800</v>
      </c>
      <c r="I77" s="77">
        <f t="shared" si="23"/>
        <v>1666800</v>
      </c>
      <c r="J77" s="77">
        <f t="shared" si="23"/>
        <v>1785400</v>
      </c>
    </row>
    <row r="78" spans="1:10" ht="15">
      <c r="A78" s="93" t="s">
        <v>33</v>
      </c>
      <c r="B78" s="76" t="s">
        <v>16</v>
      </c>
      <c r="C78" s="76">
        <v>604</v>
      </c>
      <c r="D78" s="76">
        <v>603</v>
      </c>
      <c r="E78" s="76">
        <v>602</v>
      </c>
      <c r="F78" s="76">
        <v>601</v>
      </c>
      <c r="G78" s="76">
        <v>604</v>
      </c>
      <c r="H78" s="76">
        <v>603</v>
      </c>
      <c r="I78" s="76">
        <v>602</v>
      </c>
      <c r="J78" s="76">
        <v>601</v>
      </c>
    </row>
    <row r="79" spans="1:10" ht="16.5">
      <c r="A79" s="94"/>
      <c r="B79" s="77" t="s">
        <v>17</v>
      </c>
      <c r="C79" s="77">
        <f>VLOOKUP(C78,测绘A3!$A$93:$G$179,2,0)</f>
        <v>89.27</v>
      </c>
      <c r="D79" s="77">
        <f>VLOOKUP(D78,测绘A3!$A$93:$G$179,2,0)</f>
        <v>83.34</v>
      </c>
      <c r="E79" s="77">
        <f>VLOOKUP(E78,测绘A3!$A$93:$G$179,2,0)</f>
        <v>83.34</v>
      </c>
      <c r="F79" s="77">
        <f>VLOOKUP(F78,测绘A3!$A$93:$G$179,2,0)</f>
        <v>88.52</v>
      </c>
      <c r="G79" s="77">
        <f>VLOOKUP(G78,测绘A3!$A$7:$G$92,2,0)</f>
        <v>88.52</v>
      </c>
      <c r="H79" s="77">
        <f>VLOOKUP(H78,测绘A3!$A$7:$G$92,2,0)</f>
        <v>83.34</v>
      </c>
      <c r="I79" s="77">
        <f>VLOOKUP(I78,测绘A3!$A$7:$G$92,2,0)</f>
        <v>83.34</v>
      </c>
      <c r="J79" s="77">
        <f>VLOOKUP(J78,测绘A3!$A$7:$G$92,2,0)</f>
        <v>89.27</v>
      </c>
    </row>
    <row r="80" spans="1:10" ht="16.5">
      <c r="A80" s="94"/>
      <c r="B80" s="77" t="s">
        <v>18</v>
      </c>
      <c r="C80" s="77">
        <f>VLOOKUP(C78,测绘A3!$A$93:$G$179,3,0)</f>
        <v>68.52</v>
      </c>
      <c r="D80" s="77">
        <f>VLOOKUP(D78,测绘A3!$A$93:$G$179,3,0)</f>
        <v>63.97</v>
      </c>
      <c r="E80" s="77">
        <f>VLOOKUP(E78,测绘A3!$A$93:$G$179,3,0)</f>
        <v>63.97</v>
      </c>
      <c r="F80" s="77">
        <f>VLOOKUP(F78,测绘A3!$A$93:$G$179,3,0)</f>
        <v>67.95</v>
      </c>
      <c r="G80" s="77">
        <f>VLOOKUP(G78,测绘A3!$A$7:$G$92,3,0)</f>
        <v>67.95</v>
      </c>
      <c r="H80" s="77">
        <f>VLOOKUP(H78,测绘A3!$A$7:$G$92,3,0)</f>
        <v>63.97</v>
      </c>
      <c r="I80" s="77">
        <f>VLOOKUP(I78,测绘A3!$A$7:$G$92,3,0)</f>
        <v>63.97</v>
      </c>
      <c r="J80" s="77">
        <f>VLOOKUP(J78,测绘A3!$A$7:$G$92,3,0)</f>
        <v>68.52</v>
      </c>
    </row>
    <row r="81" spans="1:10" ht="16.5">
      <c r="A81" s="94"/>
      <c r="B81" s="77" t="s">
        <v>19</v>
      </c>
      <c r="C81" s="84">
        <v>20000</v>
      </c>
      <c r="D81" s="84">
        <v>20000</v>
      </c>
      <c r="E81" s="84">
        <v>20000</v>
      </c>
      <c r="F81" s="84">
        <v>20000</v>
      </c>
      <c r="G81" s="84">
        <v>20000</v>
      </c>
      <c r="H81" s="84">
        <v>20000</v>
      </c>
      <c r="I81" s="84">
        <v>20000</v>
      </c>
      <c r="J81" s="84">
        <v>20000</v>
      </c>
    </row>
    <row r="82" spans="1:10" ht="16.5">
      <c r="A82" s="94"/>
      <c r="B82" s="77" t="s">
        <v>20</v>
      </c>
      <c r="C82" s="78">
        <f>ROUND(C83/C80,2)</f>
        <v>26056.63</v>
      </c>
      <c r="D82" s="78">
        <f t="shared" ref="D82:J82" si="24">ROUND(D83/D80,2)</f>
        <v>26055.96</v>
      </c>
      <c r="E82" s="78">
        <f t="shared" si="24"/>
        <v>26055.96</v>
      </c>
      <c r="F82" s="78">
        <f t="shared" si="24"/>
        <v>26054.45</v>
      </c>
      <c r="G82" s="78">
        <f t="shared" si="24"/>
        <v>26054.45</v>
      </c>
      <c r="H82" s="78">
        <f t="shared" si="24"/>
        <v>26055.96</v>
      </c>
      <c r="I82" s="78">
        <f t="shared" si="24"/>
        <v>26055.96</v>
      </c>
      <c r="J82" s="78">
        <f t="shared" si="24"/>
        <v>26056.63</v>
      </c>
    </row>
    <row r="83" spans="1:10" ht="16.5">
      <c r="A83" s="94"/>
      <c r="B83" s="77" t="s">
        <v>21</v>
      </c>
      <c r="C83" s="77">
        <f t="shared" ref="C83:J83" si="25">C81*C79</f>
        <v>1785400</v>
      </c>
      <c r="D83" s="77">
        <f t="shared" si="25"/>
        <v>1666800</v>
      </c>
      <c r="E83" s="77">
        <f t="shared" si="25"/>
        <v>1666800</v>
      </c>
      <c r="F83" s="77">
        <f t="shared" si="25"/>
        <v>1770400</v>
      </c>
      <c r="G83" s="77">
        <f t="shared" si="25"/>
        <v>1770400</v>
      </c>
      <c r="H83" s="77">
        <f t="shared" si="25"/>
        <v>1666800</v>
      </c>
      <c r="I83" s="77">
        <f t="shared" si="25"/>
        <v>1666800</v>
      </c>
      <c r="J83" s="77">
        <f t="shared" si="25"/>
        <v>1785400</v>
      </c>
    </row>
    <row r="84" spans="1:10" ht="15">
      <c r="A84" s="93" t="s">
        <v>34</v>
      </c>
      <c r="B84" s="76" t="s">
        <v>16</v>
      </c>
      <c r="C84" s="76">
        <v>504</v>
      </c>
      <c r="D84" s="76">
        <v>503</v>
      </c>
      <c r="E84" s="76">
        <v>502</v>
      </c>
      <c r="F84" s="76">
        <v>501</v>
      </c>
      <c r="G84" s="76">
        <v>504</v>
      </c>
      <c r="H84" s="76">
        <v>503</v>
      </c>
      <c r="I84" s="76">
        <v>502</v>
      </c>
      <c r="J84" s="76">
        <v>501</v>
      </c>
    </row>
    <row r="85" spans="1:10" ht="16.5">
      <c r="A85" s="94"/>
      <c r="B85" s="77" t="s">
        <v>17</v>
      </c>
      <c r="C85" s="77">
        <f>VLOOKUP(C84,测绘A3!$A$93:$G$179,2,0)</f>
        <v>89.27</v>
      </c>
      <c r="D85" s="77">
        <f>VLOOKUP(D84,测绘A3!$A$93:$G$179,2,0)</f>
        <v>83.34</v>
      </c>
      <c r="E85" s="77">
        <f>VLOOKUP(E84,测绘A3!$A$93:$G$179,2,0)</f>
        <v>83.34</v>
      </c>
      <c r="F85" s="77">
        <f>VLOOKUP(F84,测绘A3!$A$93:$G$179,2,0)</f>
        <v>88.52</v>
      </c>
      <c r="G85" s="77">
        <f>VLOOKUP(G84,测绘A3!$A$7:$G$92,2,0)</f>
        <v>88.52</v>
      </c>
      <c r="H85" s="77">
        <f>VLOOKUP(H84,测绘A3!$A$7:$G$92,2,0)</f>
        <v>83.34</v>
      </c>
      <c r="I85" s="77">
        <f>VLOOKUP(I84,测绘A3!$A$7:$G$92,2,0)</f>
        <v>83.34</v>
      </c>
      <c r="J85" s="77">
        <f>VLOOKUP(J84,测绘A3!$A$7:$G$92,2,0)</f>
        <v>89.27</v>
      </c>
    </row>
    <row r="86" spans="1:10" ht="16.5">
      <c r="A86" s="94"/>
      <c r="B86" s="77" t="s">
        <v>18</v>
      </c>
      <c r="C86" s="77">
        <f>VLOOKUP(C84,测绘A3!$A$93:$G$179,3,0)</f>
        <v>68.52</v>
      </c>
      <c r="D86" s="77">
        <f>VLOOKUP(D84,测绘A3!$A$93:$G$179,3,0)</f>
        <v>63.97</v>
      </c>
      <c r="E86" s="77">
        <f>VLOOKUP(E84,测绘A3!$A$93:$G$179,3,0)</f>
        <v>63.97</v>
      </c>
      <c r="F86" s="77">
        <f>VLOOKUP(F84,测绘A3!$A$93:$G$179,3,0)</f>
        <v>67.95</v>
      </c>
      <c r="G86" s="77">
        <f>VLOOKUP(G84,测绘A3!$A$7:$G$92,3,0)</f>
        <v>67.95</v>
      </c>
      <c r="H86" s="77">
        <f>VLOOKUP(H84,测绘A3!$A$7:$G$92,3,0)</f>
        <v>63.97</v>
      </c>
      <c r="I86" s="77">
        <f>VLOOKUP(I84,测绘A3!$A$7:$G$92,3,0)</f>
        <v>63.97</v>
      </c>
      <c r="J86" s="77">
        <f>VLOOKUP(J84,测绘A3!$A$7:$G$92,3,0)</f>
        <v>68.52</v>
      </c>
    </row>
    <row r="87" spans="1:10" ht="16.5">
      <c r="A87" s="94"/>
      <c r="B87" s="77" t="s">
        <v>19</v>
      </c>
      <c r="C87" s="84">
        <v>20000</v>
      </c>
      <c r="D87" s="84">
        <v>20000</v>
      </c>
      <c r="E87" s="84">
        <v>20000</v>
      </c>
      <c r="F87" s="84">
        <v>20000</v>
      </c>
      <c r="G87" s="84">
        <v>20000</v>
      </c>
      <c r="H87" s="84">
        <v>20000</v>
      </c>
      <c r="I87" s="84">
        <v>20000</v>
      </c>
      <c r="J87" s="84">
        <v>20000</v>
      </c>
    </row>
    <row r="88" spans="1:10" ht="16.5">
      <c r="A88" s="94"/>
      <c r="B88" s="77" t="s">
        <v>20</v>
      </c>
      <c r="C88" s="78">
        <f>ROUND(C89/C86,2)</f>
        <v>26056.63</v>
      </c>
      <c r="D88" s="78">
        <f t="shared" ref="D88:J88" si="26">ROUND(D89/D86,2)</f>
        <v>26055.96</v>
      </c>
      <c r="E88" s="78">
        <f t="shared" si="26"/>
        <v>26055.96</v>
      </c>
      <c r="F88" s="78">
        <f t="shared" si="26"/>
        <v>26054.45</v>
      </c>
      <c r="G88" s="78">
        <f t="shared" si="26"/>
        <v>26054.45</v>
      </c>
      <c r="H88" s="78">
        <f t="shared" si="26"/>
        <v>26055.96</v>
      </c>
      <c r="I88" s="78">
        <f t="shared" si="26"/>
        <v>26055.96</v>
      </c>
      <c r="J88" s="78">
        <f t="shared" si="26"/>
        <v>26056.63</v>
      </c>
    </row>
    <row r="89" spans="1:10" ht="16.5">
      <c r="A89" s="94"/>
      <c r="B89" s="77" t="s">
        <v>21</v>
      </c>
      <c r="C89" s="77">
        <f t="shared" ref="C89:J89" si="27">C87*C85</f>
        <v>1785400</v>
      </c>
      <c r="D89" s="77">
        <f t="shared" si="27"/>
        <v>1666800</v>
      </c>
      <c r="E89" s="77">
        <f t="shared" si="27"/>
        <v>1666800</v>
      </c>
      <c r="F89" s="77">
        <f t="shared" si="27"/>
        <v>1770400</v>
      </c>
      <c r="G89" s="77">
        <f t="shared" si="27"/>
        <v>1770400</v>
      </c>
      <c r="H89" s="77">
        <f t="shared" si="27"/>
        <v>1666800</v>
      </c>
      <c r="I89" s="77">
        <f t="shared" si="27"/>
        <v>1666800</v>
      </c>
      <c r="J89" s="77">
        <f t="shared" si="27"/>
        <v>1785400</v>
      </c>
    </row>
    <row r="90" spans="1:10" ht="15">
      <c r="A90" s="93" t="s">
        <v>35</v>
      </c>
      <c r="B90" s="76" t="s">
        <v>16</v>
      </c>
      <c r="C90" s="76">
        <v>404</v>
      </c>
      <c r="D90" s="76">
        <v>403</v>
      </c>
      <c r="E90" s="76">
        <v>402</v>
      </c>
      <c r="F90" s="76">
        <v>401</v>
      </c>
      <c r="G90" s="76">
        <v>404</v>
      </c>
      <c r="H90" s="76">
        <v>403</v>
      </c>
      <c r="I90" s="76">
        <v>402</v>
      </c>
      <c r="J90" s="76">
        <v>401</v>
      </c>
    </row>
    <row r="91" spans="1:10" ht="16.5">
      <c r="A91" s="94"/>
      <c r="B91" s="77" t="s">
        <v>17</v>
      </c>
      <c r="C91" s="77">
        <f>VLOOKUP(C90,测绘A3!$A$93:$G$179,2,0)</f>
        <v>89.27</v>
      </c>
      <c r="D91" s="77">
        <f>VLOOKUP(D90,测绘A3!$A$93:$G$179,2,0)</f>
        <v>83.34</v>
      </c>
      <c r="E91" s="77">
        <f>VLOOKUP(E90,测绘A3!$A$93:$G$179,2,0)</f>
        <v>83.34</v>
      </c>
      <c r="F91" s="77">
        <f>VLOOKUP(F90,测绘A3!$A$93:$G$179,2,0)</f>
        <v>88.52</v>
      </c>
      <c r="G91" s="77">
        <f>VLOOKUP(G90,测绘A3!$A$7:$G$92,2,0)</f>
        <v>88.52</v>
      </c>
      <c r="H91" s="77">
        <f>VLOOKUP(H90,测绘A3!$A$7:$G$92,2,0)</f>
        <v>83.34</v>
      </c>
      <c r="I91" s="77">
        <f>VLOOKUP(I90,测绘A3!$A$7:$G$92,2,0)</f>
        <v>83.34</v>
      </c>
      <c r="J91" s="77">
        <f>VLOOKUP(J90,测绘A3!$A$7:$G$92,2,0)</f>
        <v>89.27</v>
      </c>
    </row>
    <row r="92" spans="1:10" ht="16.5">
      <c r="A92" s="94"/>
      <c r="B92" s="77" t="s">
        <v>18</v>
      </c>
      <c r="C92" s="77">
        <f>VLOOKUP(C90,测绘A3!$A$93:$G$179,3,0)</f>
        <v>68.52</v>
      </c>
      <c r="D92" s="77">
        <f>VLOOKUP(D90,测绘A3!$A$93:$G$179,3,0)</f>
        <v>63.97</v>
      </c>
      <c r="E92" s="77">
        <f>VLOOKUP(E90,测绘A3!$A$93:$G$179,3,0)</f>
        <v>63.97</v>
      </c>
      <c r="F92" s="77">
        <f>VLOOKUP(F90,测绘A3!$A$93:$G$179,3,0)</f>
        <v>67.95</v>
      </c>
      <c r="G92" s="77">
        <f>VLOOKUP(G90,测绘A3!$A$7:$G$92,3,0)</f>
        <v>67.95</v>
      </c>
      <c r="H92" s="77">
        <f>VLOOKUP(H90,测绘A3!$A$7:$G$92,3,0)</f>
        <v>63.97</v>
      </c>
      <c r="I92" s="77">
        <f>VLOOKUP(I90,测绘A3!$A$7:$G$92,3,0)</f>
        <v>63.97</v>
      </c>
      <c r="J92" s="77">
        <f>VLOOKUP(J90,测绘A3!$A$7:$G$92,3,0)</f>
        <v>68.52</v>
      </c>
    </row>
    <row r="93" spans="1:10" ht="16.5">
      <c r="A93" s="94"/>
      <c r="B93" s="77" t="s">
        <v>19</v>
      </c>
      <c r="C93" s="84">
        <v>20000</v>
      </c>
      <c r="D93" s="84">
        <v>20000</v>
      </c>
      <c r="E93" s="84">
        <v>20000</v>
      </c>
      <c r="F93" s="84">
        <v>20000</v>
      </c>
      <c r="G93" s="84">
        <v>20000</v>
      </c>
      <c r="H93" s="84">
        <v>20000</v>
      </c>
      <c r="I93" s="84">
        <v>20000</v>
      </c>
      <c r="J93" s="84">
        <v>20000</v>
      </c>
    </row>
    <row r="94" spans="1:10" ht="16.5">
      <c r="A94" s="94"/>
      <c r="B94" s="77" t="s">
        <v>20</v>
      </c>
      <c r="C94" s="78">
        <f>ROUND(C95/C92,2)</f>
        <v>26056.63</v>
      </c>
      <c r="D94" s="78">
        <f t="shared" ref="D94:J94" si="28">ROUND(D95/D92,2)</f>
        <v>26055.96</v>
      </c>
      <c r="E94" s="78">
        <f t="shared" si="28"/>
        <v>26055.96</v>
      </c>
      <c r="F94" s="78">
        <f t="shared" si="28"/>
        <v>26054.45</v>
      </c>
      <c r="G94" s="78">
        <f t="shared" si="28"/>
        <v>26054.45</v>
      </c>
      <c r="H94" s="78">
        <f t="shared" si="28"/>
        <v>26055.96</v>
      </c>
      <c r="I94" s="78">
        <f t="shared" si="28"/>
        <v>26055.96</v>
      </c>
      <c r="J94" s="78">
        <f t="shared" si="28"/>
        <v>26056.63</v>
      </c>
    </row>
    <row r="95" spans="1:10" ht="16.5">
      <c r="A95" s="94"/>
      <c r="B95" s="77" t="s">
        <v>21</v>
      </c>
      <c r="C95" s="77">
        <f t="shared" ref="C95:J95" si="29">C93*C91</f>
        <v>1785400</v>
      </c>
      <c r="D95" s="77">
        <f t="shared" si="29"/>
        <v>1666800</v>
      </c>
      <c r="E95" s="77">
        <f t="shared" si="29"/>
        <v>1666800</v>
      </c>
      <c r="F95" s="77">
        <f t="shared" si="29"/>
        <v>1770400</v>
      </c>
      <c r="G95" s="77">
        <f t="shared" si="29"/>
        <v>1770400</v>
      </c>
      <c r="H95" s="77">
        <f t="shared" si="29"/>
        <v>1666800</v>
      </c>
      <c r="I95" s="77">
        <f t="shared" si="29"/>
        <v>1666800</v>
      </c>
      <c r="J95" s="77">
        <f t="shared" si="29"/>
        <v>1785400</v>
      </c>
    </row>
    <row r="96" spans="1:10" ht="15">
      <c r="A96" s="93" t="s">
        <v>36</v>
      </c>
      <c r="B96" s="76" t="s">
        <v>16</v>
      </c>
      <c r="C96" s="76">
        <v>304</v>
      </c>
      <c r="D96" s="76">
        <v>303</v>
      </c>
      <c r="E96" s="76">
        <v>302</v>
      </c>
      <c r="F96" s="76">
        <v>301</v>
      </c>
      <c r="G96" s="76">
        <v>304</v>
      </c>
      <c r="H96" s="76">
        <v>303</v>
      </c>
      <c r="I96" s="76">
        <v>302</v>
      </c>
      <c r="J96" s="76">
        <v>301</v>
      </c>
    </row>
    <row r="97" spans="1:10" ht="16.5">
      <c r="A97" s="94"/>
      <c r="B97" s="77" t="s">
        <v>17</v>
      </c>
      <c r="C97" s="77">
        <f>VLOOKUP(C96,测绘A3!$A$93:$G$179,2,0)</f>
        <v>89.27</v>
      </c>
      <c r="D97" s="77">
        <f>VLOOKUP(D96,测绘A3!$A$93:$G$179,2,0)</f>
        <v>83.34</v>
      </c>
      <c r="E97" s="77">
        <f>VLOOKUP(E96,测绘A3!$A$93:$G$179,2,0)</f>
        <v>83.34</v>
      </c>
      <c r="F97" s="77">
        <f>VLOOKUP(F96,测绘A3!$A$93:$G$179,2,0)</f>
        <v>88.52</v>
      </c>
      <c r="G97" s="77">
        <f>VLOOKUP(G96,测绘A3!$A$7:$G$92,2,0)</f>
        <v>88.52</v>
      </c>
      <c r="H97" s="77">
        <f>VLOOKUP(H96,测绘A3!$A$7:$G$92,2,0)</f>
        <v>83.34</v>
      </c>
      <c r="I97" s="77">
        <f>VLOOKUP(I96,测绘A3!$A$7:$G$92,2,0)</f>
        <v>83.34</v>
      </c>
      <c r="J97" s="77">
        <f>VLOOKUP(J96,测绘A3!$A$7:$G$92,2,0)</f>
        <v>89.27</v>
      </c>
    </row>
    <row r="98" spans="1:10" ht="16.5">
      <c r="A98" s="94"/>
      <c r="B98" s="77" t="s">
        <v>18</v>
      </c>
      <c r="C98" s="77">
        <f>VLOOKUP(C96,测绘A3!$A$93:$G$179,3,0)</f>
        <v>68.52</v>
      </c>
      <c r="D98" s="77">
        <f>VLOOKUP(D96,测绘A3!$A$93:$G$179,3,0)</f>
        <v>63.97</v>
      </c>
      <c r="E98" s="77">
        <f>VLOOKUP(E96,测绘A3!$A$93:$G$179,3,0)</f>
        <v>63.97</v>
      </c>
      <c r="F98" s="77">
        <f>VLOOKUP(F96,测绘A3!$A$93:$G$179,3,0)</f>
        <v>67.95</v>
      </c>
      <c r="G98" s="77">
        <f>VLOOKUP(G96,测绘A3!$A$7:$G$92,3,0)</f>
        <v>67.95</v>
      </c>
      <c r="H98" s="77">
        <f>VLOOKUP(H96,测绘A3!$A$7:$G$92,3,0)</f>
        <v>63.97</v>
      </c>
      <c r="I98" s="77">
        <f>VLOOKUP(I96,测绘A3!$A$7:$G$92,3,0)</f>
        <v>63.97</v>
      </c>
      <c r="J98" s="77">
        <f>VLOOKUP(J96,测绘A3!$A$7:$G$92,3,0)</f>
        <v>68.52</v>
      </c>
    </row>
    <row r="99" spans="1:10" ht="16.5">
      <c r="A99" s="94"/>
      <c r="B99" s="77" t="s">
        <v>19</v>
      </c>
      <c r="C99" s="84">
        <v>20000</v>
      </c>
      <c r="D99" s="84">
        <v>20000</v>
      </c>
      <c r="E99" s="84">
        <v>20000</v>
      </c>
      <c r="F99" s="84">
        <v>20000</v>
      </c>
      <c r="G99" s="84">
        <v>20000</v>
      </c>
      <c r="H99" s="84">
        <v>20000</v>
      </c>
      <c r="I99" s="84">
        <v>20000</v>
      </c>
      <c r="J99" s="84">
        <v>20000</v>
      </c>
    </row>
    <row r="100" spans="1:10" ht="16.5">
      <c r="A100" s="94"/>
      <c r="B100" s="77" t="s">
        <v>20</v>
      </c>
      <c r="C100" s="78">
        <f>ROUND(C101/C98,2)</f>
        <v>26056.63</v>
      </c>
      <c r="D100" s="78">
        <f t="shared" ref="D100:J100" si="30">ROUND(D101/D98,2)</f>
        <v>26055.96</v>
      </c>
      <c r="E100" s="78">
        <f t="shared" si="30"/>
        <v>26055.96</v>
      </c>
      <c r="F100" s="78">
        <f t="shared" si="30"/>
        <v>26054.45</v>
      </c>
      <c r="G100" s="78">
        <f t="shared" si="30"/>
        <v>26054.45</v>
      </c>
      <c r="H100" s="78">
        <f t="shared" si="30"/>
        <v>26055.96</v>
      </c>
      <c r="I100" s="78">
        <f t="shared" si="30"/>
        <v>26055.96</v>
      </c>
      <c r="J100" s="78">
        <f t="shared" si="30"/>
        <v>26056.63</v>
      </c>
    </row>
    <row r="101" spans="1:10" ht="16.5">
      <c r="A101" s="94"/>
      <c r="B101" s="77" t="s">
        <v>21</v>
      </c>
      <c r="C101" s="77">
        <f t="shared" ref="C101:J101" si="31">C99*C97</f>
        <v>1785400</v>
      </c>
      <c r="D101" s="77">
        <f t="shared" si="31"/>
        <v>1666800</v>
      </c>
      <c r="E101" s="77">
        <f t="shared" si="31"/>
        <v>1666800</v>
      </c>
      <c r="F101" s="77">
        <f t="shared" si="31"/>
        <v>1770400</v>
      </c>
      <c r="G101" s="77">
        <f t="shared" si="31"/>
        <v>1770400</v>
      </c>
      <c r="H101" s="77">
        <f t="shared" si="31"/>
        <v>1666800</v>
      </c>
      <c r="I101" s="77">
        <f t="shared" si="31"/>
        <v>1666800</v>
      </c>
      <c r="J101" s="77">
        <f t="shared" si="31"/>
        <v>1785400</v>
      </c>
    </row>
    <row r="102" spans="1:10" ht="15">
      <c r="A102" s="93" t="s">
        <v>37</v>
      </c>
      <c r="B102" s="76" t="s">
        <v>16</v>
      </c>
      <c r="C102" s="76">
        <v>204</v>
      </c>
      <c r="D102" s="76">
        <v>203</v>
      </c>
      <c r="E102" s="76">
        <v>202</v>
      </c>
      <c r="F102" s="76">
        <v>201</v>
      </c>
      <c r="G102" s="76">
        <v>204</v>
      </c>
      <c r="H102" s="76">
        <v>203</v>
      </c>
      <c r="I102" s="76">
        <v>202</v>
      </c>
      <c r="J102" s="76">
        <v>201</v>
      </c>
    </row>
    <row r="103" spans="1:10" ht="16.5">
      <c r="A103" s="94"/>
      <c r="B103" s="77" t="s">
        <v>17</v>
      </c>
      <c r="C103" s="77">
        <f>VLOOKUP(C102,测绘A3!$A$93:$G$179,2,0)</f>
        <v>89.19</v>
      </c>
      <c r="D103" s="77">
        <f>VLOOKUP(D102,测绘A3!$A$93:$G$179,2,0)</f>
        <v>83.34</v>
      </c>
      <c r="E103" s="77">
        <f>VLOOKUP(E102,测绘A3!$A$93:$G$179,2,0)</f>
        <v>83.34</v>
      </c>
      <c r="F103" s="77">
        <f>VLOOKUP(F102,测绘A3!$A$93:$G$179,2,0)</f>
        <v>88.46</v>
      </c>
      <c r="G103" s="77">
        <f>VLOOKUP(G102,测绘A3!$A$7:$G$92,2,0)</f>
        <v>88.46</v>
      </c>
      <c r="H103" s="77">
        <f>VLOOKUP(H102,测绘A3!$A$7:$G$92,2,0)</f>
        <v>83.34</v>
      </c>
      <c r="I103" s="77">
        <f>VLOOKUP(I102,测绘A3!$A$7:$G$92,2,0)</f>
        <v>83.34</v>
      </c>
      <c r="J103" s="77">
        <f>VLOOKUP(J102,测绘A3!$A$7:$G$92,2,0)</f>
        <v>89.19</v>
      </c>
    </row>
    <row r="104" spans="1:10" ht="16.5">
      <c r="A104" s="94"/>
      <c r="B104" s="77" t="s">
        <v>18</v>
      </c>
      <c r="C104" s="77">
        <f>VLOOKUP(C102,测绘A3!$A$93:$G$179,3,0)</f>
        <v>68.459999999999994</v>
      </c>
      <c r="D104" s="77">
        <f>VLOOKUP(D102,测绘A3!$A$93:$G$179,3,0)</f>
        <v>63.97</v>
      </c>
      <c r="E104" s="77">
        <f>VLOOKUP(E102,测绘A3!$A$93:$G$179,3,0)</f>
        <v>63.97</v>
      </c>
      <c r="F104" s="77">
        <f>VLOOKUP(F102,测绘A3!$A$93:$G$179,3,0)</f>
        <v>67.900000000000006</v>
      </c>
      <c r="G104" s="77">
        <f>VLOOKUP(G102,测绘A3!$A$7:$G$92,3,0)</f>
        <v>67.900000000000006</v>
      </c>
      <c r="H104" s="77">
        <f>VLOOKUP(H102,测绘A3!$A$7:$G$92,3,0)</f>
        <v>63.97</v>
      </c>
      <c r="I104" s="77">
        <f>VLOOKUP(I102,测绘A3!$A$7:$G$92,3,0)</f>
        <v>63.97</v>
      </c>
      <c r="J104" s="77">
        <f>VLOOKUP(J102,测绘A3!$A$7:$G$92,3,0)</f>
        <v>68.459999999999994</v>
      </c>
    </row>
    <row r="105" spans="1:10" ht="16.5">
      <c r="A105" s="94"/>
      <c r="B105" s="77" t="s">
        <v>19</v>
      </c>
      <c r="C105" s="84">
        <v>20000</v>
      </c>
      <c r="D105" s="84">
        <v>20000</v>
      </c>
      <c r="E105" s="84">
        <v>20000</v>
      </c>
      <c r="F105" s="84">
        <v>20000</v>
      </c>
      <c r="G105" s="84">
        <v>20000</v>
      </c>
      <c r="H105" s="84">
        <v>20000</v>
      </c>
      <c r="I105" s="84">
        <v>20000</v>
      </c>
      <c r="J105" s="84">
        <v>20000</v>
      </c>
    </row>
    <row r="106" spans="1:10" ht="16.5">
      <c r="A106" s="94"/>
      <c r="B106" s="77" t="s">
        <v>20</v>
      </c>
      <c r="C106" s="78">
        <f>ROUND(C107/C104,2)</f>
        <v>26056.09</v>
      </c>
      <c r="D106" s="78">
        <f t="shared" ref="D106:J106" si="32">ROUND(D107/D104,2)</f>
        <v>26055.96</v>
      </c>
      <c r="E106" s="78">
        <f t="shared" si="32"/>
        <v>26055.96</v>
      </c>
      <c r="F106" s="78">
        <f t="shared" si="32"/>
        <v>26055.96</v>
      </c>
      <c r="G106" s="78">
        <f t="shared" si="32"/>
        <v>26055.96</v>
      </c>
      <c r="H106" s="78">
        <f t="shared" si="32"/>
        <v>26055.96</v>
      </c>
      <c r="I106" s="78">
        <f t="shared" si="32"/>
        <v>26055.96</v>
      </c>
      <c r="J106" s="78">
        <f t="shared" si="32"/>
        <v>26056.09</v>
      </c>
    </row>
    <row r="107" spans="1:10" ht="16.5">
      <c r="A107" s="94"/>
      <c r="B107" s="77" t="s">
        <v>21</v>
      </c>
      <c r="C107" s="77">
        <f t="shared" ref="C107:J107" si="33">C105*C103</f>
        <v>1783800</v>
      </c>
      <c r="D107" s="77">
        <f t="shared" si="33"/>
        <v>1666800</v>
      </c>
      <c r="E107" s="77">
        <f t="shared" si="33"/>
        <v>1666800</v>
      </c>
      <c r="F107" s="77">
        <f t="shared" si="33"/>
        <v>1769199.9999999998</v>
      </c>
      <c r="G107" s="77">
        <f t="shared" si="33"/>
        <v>1769199.9999999998</v>
      </c>
      <c r="H107" s="77">
        <f t="shared" si="33"/>
        <v>1666800</v>
      </c>
      <c r="I107" s="77">
        <f t="shared" si="33"/>
        <v>1666800</v>
      </c>
      <c r="J107" s="77">
        <f t="shared" si="33"/>
        <v>1783800</v>
      </c>
    </row>
    <row r="108" spans="1:10" ht="16.5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1:10" ht="18">
      <c r="A109" s="93" t="s">
        <v>0</v>
      </c>
      <c r="B109" s="80" t="s">
        <v>1</v>
      </c>
      <c r="C109" s="99" t="s">
        <v>3</v>
      </c>
      <c r="D109" s="99"/>
      <c r="E109" s="99"/>
      <c r="F109" s="99"/>
      <c r="G109" s="99" t="s">
        <v>4</v>
      </c>
      <c r="H109" s="99"/>
      <c r="I109" s="99"/>
      <c r="J109" s="99"/>
    </row>
    <row r="110" spans="1:10" ht="18">
      <c r="A110" s="93"/>
      <c r="B110" s="80" t="s">
        <v>5</v>
      </c>
      <c r="C110" s="80" t="s">
        <v>6</v>
      </c>
      <c r="D110" s="80" t="s">
        <v>38</v>
      </c>
      <c r="E110" s="80" t="s">
        <v>6</v>
      </c>
      <c r="F110" s="80" t="s">
        <v>6</v>
      </c>
      <c r="G110" s="80" t="s">
        <v>6</v>
      </c>
      <c r="H110" s="80" t="s">
        <v>6</v>
      </c>
      <c r="I110" s="80" t="s">
        <v>38</v>
      </c>
      <c r="J110" s="80" t="s">
        <v>6</v>
      </c>
    </row>
    <row r="111" spans="1:10" ht="18">
      <c r="A111" s="93"/>
      <c r="B111" s="80" t="s">
        <v>7</v>
      </c>
      <c r="C111" s="80" t="s">
        <v>8</v>
      </c>
      <c r="D111" s="80" t="s">
        <v>40</v>
      </c>
      <c r="E111" s="80" t="s">
        <v>10</v>
      </c>
      <c r="F111" s="80" t="s">
        <v>11</v>
      </c>
      <c r="G111" s="80" t="s">
        <v>8</v>
      </c>
      <c r="H111" s="80" t="s">
        <v>9</v>
      </c>
      <c r="I111" s="80" t="s">
        <v>39</v>
      </c>
      <c r="J111" s="80" t="s">
        <v>11</v>
      </c>
    </row>
    <row r="112" spans="1:10" ht="18">
      <c r="A112" s="93"/>
      <c r="B112" s="80" t="s">
        <v>12</v>
      </c>
      <c r="C112" s="76" t="s">
        <v>13</v>
      </c>
      <c r="D112" s="80" t="s">
        <v>14</v>
      </c>
      <c r="E112" s="80" t="s">
        <v>14</v>
      </c>
      <c r="F112" s="80" t="s">
        <v>13</v>
      </c>
      <c r="G112" s="80" t="s">
        <v>13</v>
      </c>
      <c r="H112" s="80" t="s">
        <v>14</v>
      </c>
      <c r="I112" s="80" t="s">
        <v>14</v>
      </c>
      <c r="J112" s="76" t="s">
        <v>13</v>
      </c>
    </row>
    <row r="113" spans="1:11" ht="15">
      <c r="A113" s="93" t="s">
        <v>41</v>
      </c>
      <c r="B113" s="76" t="s">
        <v>16</v>
      </c>
      <c r="C113" s="76">
        <v>104</v>
      </c>
      <c r="D113" s="76">
        <v>103</v>
      </c>
      <c r="E113" s="76">
        <v>102</v>
      </c>
      <c r="F113" s="76">
        <v>101</v>
      </c>
      <c r="G113" s="76">
        <v>104</v>
      </c>
      <c r="H113" s="76">
        <v>103</v>
      </c>
      <c r="I113" s="76">
        <v>102</v>
      </c>
      <c r="J113" s="76">
        <v>101</v>
      </c>
    </row>
    <row r="114" spans="1:11" ht="16.5">
      <c r="A114" s="94"/>
      <c r="B114" s="77" t="s">
        <v>17</v>
      </c>
      <c r="C114" s="77">
        <f>VLOOKUP(C113,测绘A3!$A$93:$G$179,2,0)</f>
        <v>89.19</v>
      </c>
      <c r="D114" s="77">
        <f>VLOOKUP(D113,测绘A3!$A$93:$G$179,2,0)</f>
        <v>66.27</v>
      </c>
      <c r="E114" s="77">
        <f>VLOOKUP(E113,测绘A3!$A$93:$G$179,2,0)</f>
        <v>83.34</v>
      </c>
      <c r="F114" s="77">
        <f>VLOOKUP(F113,测绘A3!$A$93:$G$179,2,0)</f>
        <v>88.46</v>
      </c>
      <c r="G114" s="77">
        <f>VLOOKUP(G113,测绘A3!$A$7:$G$92,2,0)</f>
        <v>88.46</v>
      </c>
      <c r="H114" s="77">
        <f>VLOOKUP(H113,测绘A3!$A$7:$G$92,2,0)</f>
        <v>83.34</v>
      </c>
      <c r="I114" s="77">
        <f>VLOOKUP(I113,测绘A3!$A$7:$G$92,2,0)</f>
        <v>66.27</v>
      </c>
      <c r="J114" s="77">
        <f>VLOOKUP(J113,测绘A3!$A$7:$G$92,2,0)</f>
        <v>89.19</v>
      </c>
    </row>
    <row r="115" spans="1:11" ht="16.5">
      <c r="A115" s="94"/>
      <c r="B115" s="77" t="s">
        <v>18</v>
      </c>
      <c r="C115" s="77">
        <f>VLOOKUP(C113,测绘A3!$A$93:$G$179,3,0)</f>
        <v>68.459999999999994</v>
      </c>
      <c r="D115" s="77">
        <f>VLOOKUP(D113,测绘A3!$A$93:$G$179,3,0)</f>
        <v>50.87</v>
      </c>
      <c r="E115" s="77">
        <f>VLOOKUP(E113,测绘A3!$A$93:$G$179,3,0)</f>
        <v>63.97</v>
      </c>
      <c r="F115" s="77">
        <f>VLOOKUP(F113,测绘A3!$A$93:$G$179,3,0)</f>
        <v>67.900000000000006</v>
      </c>
      <c r="G115" s="77">
        <f>VLOOKUP(G113,测绘A3!$A$7:$G$92,3,0)</f>
        <v>67.900000000000006</v>
      </c>
      <c r="H115" s="77">
        <f>VLOOKUP(H113,测绘A3!$A$7:$G$92,3,0)</f>
        <v>63.97</v>
      </c>
      <c r="I115" s="77">
        <f>VLOOKUP(I113,测绘A3!$A$7:$G$92,3,0)</f>
        <v>50.87</v>
      </c>
      <c r="J115" s="77">
        <f>VLOOKUP(J113,测绘A3!$A$7:$G$92,3,0)</f>
        <v>68.459999999999994</v>
      </c>
    </row>
    <row r="116" spans="1:11" ht="16.5">
      <c r="A116" s="94"/>
      <c r="B116" s="77" t="s">
        <v>19</v>
      </c>
      <c r="C116" s="84">
        <v>20000</v>
      </c>
      <c r="D116" s="84">
        <v>20000</v>
      </c>
      <c r="E116" s="84">
        <v>20000</v>
      </c>
      <c r="F116" s="84">
        <v>20000</v>
      </c>
      <c r="G116" s="84">
        <v>20000</v>
      </c>
      <c r="H116" s="84">
        <v>20000</v>
      </c>
      <c r="I116" s="84">
        <v>20000</v>
      </c>
      <c r="J116" s="84">
        <v>20000</v>
      </c>
    </row>
    <row r="117" spans="1:11" ht="16.5">
      <c r="A117" s="94"/>
      <c r="B117" s="77" t="s">
        <v>20</v>
      </c>
      <c r="C117" s="78">
        <f>ROUND(C118/C115,2)</f>
        <v>26056.09</v>
      </c>
      <c r="D117" s="78">
        <f t="shared" ref="D117:J117" si="34">ROUND(D118/D115,2)</f>
        <v>26054.65</v>
      </c>
      <c r="E117" s="78">
        <f t="shared" si="34"/>
        <v>26055.96</v>
      </c>
      <c r="F117" s="78">
        <f t="shared" si="34"/>
        <v>26055.96</v>
      </c>
      <c r="G117" s="78">
        <f t="shared" si="34"/>
        <v>26055.96</v>
      </c>
      <c r="H117" s="78">
        <f t="shared" si="34"/>
        <v>26055.96</v>
      </c>
      <c r="I117" s="78">
        <f t="shared" si="34"/>
        <v>26054.65</v>
      </c>
      <c r="J117" s="78">
        <f t="shared" si="34"/>
        <v>26056.09</v>
      </c>
    </row>
    <row r="118" spans="1:11" ht="16.5">
      <c r="A118" s="94"/>
      <c r="B118" s="77" t="s">
        <v>21</v>
      </c>
      <c r="C118" s="77">
        <f t="shared" ref="C118:J118" si="35">C116*C114</f>
        <v>1783800</v>
      </c>
      <c r="D118" s="77">
        <f t="shared" si="35"/>
        <v>1325400</v>
      </c>
      <c r="E118" s="77">
        <f t="shared" si="35"/>
        <v>1666800</v>
      </c>
      <c r="F118" s="77">
        <f t="shared" si="35"/>
        <v>1769199.9999999998</v>
      </c>
      <c r="G118" s="77">
        <f t="shared" si="35"/>
        <v>1769199.9999999998</v>
      </c>
      <c r="H118" s="77">
        <f t="shared" si="35"/>
        <v>1666800</v>
      </c>
      <c r="I118" s="77">
        <f t="shared" si="35"/>
        <v>1325400</v>
      </c>
      <c r="J118" s="77">
        <f t="shared" si="35"/>
        <v>1783800</v>
      </c>
    </row>
    <row r="122" spans="1:11">
      <c r="K122" s="88"/>
    </row>
  </sheetData>
  <mergeCells count="25">
    <mergeCell ref="A1:J1"/>
    <mergeCell ref="C2:F2"/>
    <mergeCell ref="G2:J2"/>
    <mergeCell ref="C109:F109"/>
    <mergeCell ref="G109:J109"/>
    <mergeCell ref="A2:A5"/>
    <mergeCell ref="A6:A11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96:A101"/>
    <mergeCell ref="A102:A107"/>
    <mergeCell ref="A109:A112"/>
    <mergeCell ref="A113:A118"/>
    <mergeCell ref="A66:A71"/>
    <mergeCell ref="A72:A77"/>
    <mergeCell ref="A78:A83"/>
    <mergeCell ref="A84:A89"/>
    <mergeCell ref="A90:A95"/>
  </mergeCells>
  <phoneticPr fontId="21" type="noConversion"/>
  <pageMargins left="0.25" right="0.25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workbookViewId="0">
      <selection activeCell="P16" sqref="P16"/>
    </sheetView>
  </sheetViews>
  <sheetFormatPr defaultColWidth="9" defaultRowHeight="13.5"/>
  <cols>
    <col min="1" max="1" width="9" style="75"/>
    <col min="2" max="2" width="19.625" style="75" customWidth="1"/>
    <col min="3" max="14" width="10.125" style="75" customWidth="1"/>
    <col min="15" max="15" width="9" style="75" customWidth="1"/>
    <col min="16" max="16384" width="9" style="75"/>
  </cols>
  <sheetData>
    <row r="1" spans="1:15" ht="15.75" customHeight="1">
      <c r="A1" s="94" t="s">
        <v>240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5" ht="15.75" customHeight="1">
      <c r="A2" s="93" t="s">
        <v>0</v>
      </c>
      <c r="B2" s="80" t="s">
        <v>1</v>
      </c>
      <c r="C2" s="99" t="s">
        <v>2</v>
      </c>
      <c r="D2" s="99"/>
      <c r="E2" s="99"/>
      <c r="F2" s="99"/>
      <c r="G2" s="99" t="s">
        <v>3</v>
      </c>
      <c r="H2" s="99"/>
      <c r="I2" s="99"/>
      <c r="J2" s="99"/>
      <c r="K2" s="99" t="s">
        <v>4</v>
      </c>
      <c r="L2" s="99"/>
      <c r="M2" s="99"/>
      <c r="N2" s="99"/>
    </row>
    <row r="3" spans="1:15" customFormat="1" ht="15.75" customHeight="1">
      <c r="A3" s="93"/>
      <c r="B3" s="80" t="s">
        <v>5</v>
      </c>
      <c r="C3" s="76" t="s">
        <v>6</v>
      </c>
      <c r="D3" s="76" t="s">
        <v>6</v>
      </c>
      <c r="E3" s="76" t="s">
        <v>6</v>
      </c>
      <c r="F3" s="76" t="s">
        <v>6</v>
      </c>
      <c r="G3" s="76" t="s">
        <v>6</v>
      </c>
      <c r="H3" s="76" t="s">
        <v>6</v>
      </c>
      <c r="I3" s="80" t="s">
        <v>6</v>
      </c>
      <c r="J3" s="80" t="s">
        <v>6</v>
      </c>
      <c r="K3" s="80" t="s">
        <v>6</v>
      </c>
      <c r="L3" s="80" t="s">
        <v>6</v>
      </c>
      <c r="M3" s="80" t="s">
        <v>6</v>
      </c>
      <c r="N3" s="80" t="s">
        <v>6</v>
      </c>
      <c r="O3" s="75"/>
    </row>
    <row r="4" spans="1:15" customFormat="1" ht="15.75" customHeight="1">
      <c r="A4" s="93"/>
      <c r="B4" s="80" t="s">
        <v>7</v>
      </c>
      <c r="C4" s="76" t="s">
        <v>8</v>
      </c>
      <c r="D4" s="76" t="s">
        <v>9</v>
      </c>
      <c r="E4" s="76" t="s">
        <v>10</v>
      </c>
      <c r="F4" s="76" t="s">
        <v>11</v>
      </c>
      <c r="G4" s="76" t="s">
        <v>8</v>
      </c>
      <c r="H4" s="76" t="s">
        <v>9</v>
      </c>
      <c r="I4" s="80" t="s">
        <v>10</v>
      </c>
      <c r="J4" s="80" t="s">
        <v>11</v>
      </c>
      <c r="K4" s="80" t="s">
        <v>8</v>
      </c>
      <c r="L4" s="80" t="s">
        <v>9</v>
      </c>
      <c r="M4" s="80" t="s">
        <v>10</v>
      </c>
      <c r="N4" s="80" t="s">
        <v>11</v>
      </c>
      <c r="O4" s="75"/>
    </row>
    <row r="5" spans="1:15" customFormat="1" ht="15.75" customHeight="1">
      <c r="A5" s="93"/>
      <c r="B5" s="80" t="s">
        <v>12</v>
      </c>
      <c r="C5" s="76" t="s">
        <v>13</v>
      </c>
      <c r="D5" s="80" t="s">
        <v>14</v>
      </c>
      <c r="E5" s="80" t="s">
        <v>14</v>
      </c>
      <c r="F5" s="76" t="s">
        <v>13</v>
      </c>
      <c r="G5" s="76" t="s">
        <v>13</v>
      </c>
      <c r="H5" s="80" t="s">
        <v>14</v>
      </c>
      <c r="I5" s="80" t="s">
        <v>14</v>
      </c>
      <c r="J5" s="76" t="s">
        <v>13</v>
      </c>
      <c r="K5" s="76" t="s">
        <v>13</v>
      </c>
      <c r="L5" s="80" t="s">
        <v>14</v>
      </c>
      <c r="M5" s="80" t="s">
        <v>14</v>
      </c>
      <c r="N5" s="76" t="s">
        <v>13</v>
      </c>
      <c r="O5" s="75"/>
    </row>
    <row r="6" spans="1:15" s="85" customFormat="1" ht="15" customHeight="1">
      <c r="A6" s="93" t="s">
        <v>15</v>
      </c>
      <c r="B6" s="76" t="s">
        <v>16</v>
      </c>
      <c r="C6" s="76">
        <v>1804</v>
      </c>
      <c r="D6" s="76">
        <v>1803</v>
      </c>
      <c r="E6" s="76">
        <v>1802</v>
      </c>
      <c r="F6" s="76">
        <v>1801</v>
      </c>
      <c r="G6" s="95"/>
      <c r="H6" s="96"/>
      <c r="I6" s="96"/>
      <c r="J6" s="96"/>
      <c r="K6" s="76">
        <v>1804</v>
      </c>
      <c r="L6" s="76">
        <v>1803</v>
      </c>
      <c r="M6" s="76">
        <v>1802</v>
      </c>
      <c r="N6" s="76">
        <v>1801</v>
      </c>
      <c r="O6" s="75"/>
    </row>
    <row r="7" spans="1:15" ht="16.5">
      <c r="A7" s="94"/>
      <c r="B7" s="77" t="s">
        <v>17</v>
      </c>
      <c r="C7" s="77">
        <f>VLOOKUP(C6,测绘A4!$A$172:$G$265,2,0)</f>
        <v>89.39</v>
      </c>
      <c r="D7" s="77">
        <f>VLOOKUP(D6,测绘A4!$A$172:$G$265,2,0)</f>
        <v>83.45</v>
      </c>
      <c r="E7" s="77">
        <f>VLOOKUP(E6,测绘A4!$A$172:$G$265,2,0)</f>
        <v>83.45</v>
      </c>
      <c r="F7" s="77">
        <f>VLOOKUP(F6,测绘A4!$A$172:$G$265,2,0)</f>
        <v>89.39</v>
      </c>
      <c r="G7" s="96"/>
      <c r="H7" s="96"/>
      <c r="I7" s="96"/>
      <c r="J7" s="96"/>
      <c r="K7" s="77">
        <f>VLOOKUP(K6,测绘A4!$A$6:$G$92,2,0)</f>
        <v>89.39</v>
      </c>
      <c r="L7" s="77">
        <f>VLOOKUP(L6,测绘A4!$A$6:$G$92,2,0)</f>
        <v>83.45</v>
      </c>
      <c r="M7" s="77">
        <f>VLOOKUP(M6,测绘A4!$A$6:$G$92,2,0)</f>
        <v>83.45</v>
      </c>
      <c r="N7" s="77">
        <f>VLOOKUP(N6,测绘A4!$A$6:$G$92,2,0)</f>
        <v>89.39</v>
      </c>
    </row>
    <row r="8" spans="1:15" ht="16.5">
      <c r="A8" s="94"/>
      <c r="B8" s="77" t="s">
        <v>18</v>
      </c>
      <c r="C8" s="77">
        <f>VLOOKUP(C6,测绘A4!$A$172:$G$265,3,0)</f>
        <v>68.52</v>
      </c>
      <c r="D8" s="77">
        <f>VLOOKUP(D6,测绘A4!$A$172:$G$265,3,0)</f>
        <v>63.97</v>
      </c>
      <c r="E8" s="77">
        <f>VLOOKUP(E6,测绘A4!$A$172:$G$265,3,0)</f>
        <v>63.97</v>
      </c>
      <c r="F8" s="77">
        <f>VLOOKUP(F6,测绘A4!$A$172:$G$265,3,0)</f>
        <v>68.52</v>
      </c>
      <c r="G8" s="96"/>
      <c r="H8" s="96"/>
      <c r="I8" s="96"/>
      <c r="J8" s="96"/>
      <c r="K8" s="77">
        <f>VLOOKUP(K6,测绘A4!$A$6:$G$92,3,0)</f>
        <v>68.52</v>
      </c>
      <c r="L8" s="77">
        <f>VLOOKUP(L6,测绘A4!$A$6:$G$92,3,0)</f>
        <v>63.97</v>
      </c>
      <c r="M8" s="77">
        <f>VLOOKUP(M6,测绘A4!$A$6:$G$92,3,0)</f>
        <v>63.97</v>
      </c>
      <c r="N8" s="77">
        <f>VLOOKUP(N6,测绘A4!$A$6:$G$92,3,0)</f>
        <v>68.52</v>
      </c>
    </row>
    <row r="9" spans="1:15" ht="16.5">
      <c r="A9" s="94"/>
      <c r="B9" s="77" t="s">
        <v>19</v>
      </c>
      <c r="C9" s="77">
        <v>20000</v>
      </c>
      <c r="D9" s="77">
        <v>20000</v>
      </c>
      <c r="E9" s="77">
        <v>20000</v>
      </c>
      <c r="F9" s="77">
        <v>20000</v>
      </c>
      <c r="G9" s="96"/>
      <c r="H9" s="96"/>
      <c r="I9" s="96"/>
      <c r="J9" s="96"/>
      <c r="K9" s="77">
        <v>20000</v>
      </c>
      <c r="L9" s="77">
        <v>20000</v>
      </c>
      <c r="M9" s="77">
        <v>20000</v>
      </c>
      <c r="N9" s="77">
        <v>20000</v>
      </c>
    </row>
    <row r="10" spans="1:15" ht="16.5">
      <c r="A10" s="94"/>
      <c r="B10" s="77" t="s">
        <v>20</v>
      </c>
      <c r="C10" s="78">
        <f>ROUND(C11/C8,2)</f>
        <v>26091.65</v>
      </c>
      <c r="D10" s="78">
        <f t="shared" ref="D10" si="0">ROUND(D11/D8,2)</f>
        <v>26090.35</v>
      </c>
      <c r="E10" s="78">
        <f t="shared" ref="E10" si="1">ROUND(E11/E8,2)</f>
        <v>26090.35</v>
      </c>
      <c r="F10" s="78">
        <f t="shared" ref="F10" si="2">ROUND(F11/F8,2)</f>
        <v>26091.65</v>
      </c>
      <c r="G10" s="96"/>
      <c r="H10" s="96"/>
      <c r="I10" s="96"/>
      <c r="J10" s="96"/>
      <c r="K10" s="78">
        <f>ROUND(K11/K8,2)</f>
        <v>26091.65</v>
      </c>
      <c r="L10" s="78">
        <f t="shared" ref="L10" si="3">ROUND(L11/L8,2)</f>
        <v>26090.35</v>
      </c>
      <c r="M10" s="78">
        <f t="shared" ref="M10" si="4">ROUND(M11/M8,2)</f>
        <v>26090.35</v>
      </c>
      <c r="N10" s="78">
        <f t="shared" ref="N10" si="5">ROUND(N11/N8,2)</f>
        <v>26091.65</v>
      </c>
    </row>
    <row r="11" spans="1:15" s="85" customFormat="1" ht="15" customHeight="1">
      <c r="A11" s="94"/>
      <c r="B11" s="77" t="s">
        <v>21</v>
      </c>
      <c r="C11" s="77">
        <f t="shared" ref="C11:F11" si="6">C9*C7</f>
        <v>1787800</v>
      </c>
      <c r="D11" s="77">
        <f t="shared" si="6"/>
        <v>1669000</v>
      </c>
      <c r="E11" s="77">
        <f t="shared" si="6"/>
        <v>1669000</v>
      </c>
      <c r="F11" s="77">
        <f t="shared" si="6"/>
        <v>1787800</v>
      </c>
      <c r="G11" s="96"/>
      <c r="H11" s="96"/>
      <c r="I11" s="96"/>
      <c r="J11" s="96"/>
      <c r="K11" s="77">
        <f t="shared" ref="K11:N11" si="7">K9*K7</f>
        <v>1787800</v>
      </c>
      <c r="L11" s="77">
        <f t="shared" si="7"/>
        <v>1669000</v>
      </c>
      <c r="M11" s="77">
        <f t="shared" si="7"/>
        <v>1669000</v>
      </c>
      <c r="N11" s="77">
        <f t="shared" si="7"/>
        <v>1787800</v>
      </c>
      <c r="O11" s="75"/>
    </row>
    <row r="12" spans="1:15" ht="15" customHeight="1">
      <c r="A12" s="93" t="s">
        <v>22</v>
      </c>
      <c r="B12" s="76" t="s">
        <v>16</v>
      </c>
      <c r="C12" s="76">
        <v>1704</v>
      </c>
      <c r="D12" s="76">
        <v>1703</v>
      </c>
      <c r="E12" s="76">
        <v>1702</v>
      </c>
      <c r="F12" s="76">
        <v>1701</v>
      </c>
      <c r="G12" s="96"/>
      <c r="H12" s="96"/>
      <c r="I12" s="96"/>
      <c r="J12" s="96"/>
      <c r="K12" s="76">
        <v>1704</v>
      </c>
      <c r="L12" s="76">
        <v>1703</v>
      </c>
      <c r="M12" s="76">
        <v>1702</v>
      </c>
      <c r="N12" s="76">
        <v>1701</v>
      </c>
    </row>
    <row r="13" spans="1:15" ht="16.5">
      <c r="A13" s="94"/>
      <c r="B13" s="77" t="s">
        <v>17</v>
      </c>
      <c r="C13" s="77">
        <f>VLOOKUP(C12,测绘A4!$A$172:$G$265,2,0)</f>
        <v>89.39</v>
      </c>
      <c r="D13" s="77">
        <f>VLOOKUP(D12,测绘A4!$A$172:$G$265,2,0)</f>
        <v>83.45</v>
      </c>
      <c r="E13" s="77">
        <f>VLOOKUP(E12,测绘A4!$A$172:$G$265,2,0)</f>
        <v>83.45</v>
      </c>
      <c r="F13" s="77">
        <f>VLOOKUP(F12,测绘A4!$A$172:$G$265,2,0)</f>
        <v>89.39</v>
      </c>
      <c r="G13" s="96"/>
      <c r="H13" s="96"/>
      <c r="I13" s="96"/>
      <c r="J13" s="96"/>
      <c r="K13" s="77">
        <f>VLOOKUP(K12,测绘A4!$A$6:$G$92,2,0)</f>
        <v>89.39</v>
      </c>
      <c r="L13" s="77">
        <f>VLOOKUP(L12,测绘A4!$A$6:$G$92,2,0)</f>
        <v>83.45</v>
      </c>
      <c r="M13" s="77">
        <f>VLOOKUP(M12,测绘A4!$A$6:$G$92,2,0)</f>
        <v>83.45</v>
      </c>
      <c r="N13" s="77">
        <f>VLOOKUP(N12,测绘A4!$A$6:$G$92,2,0)</f>
        <v>89.39</v>
      </c>
    </row>
    <row r="14" spans="1:15" ht="16.5">
      <c r="A14" s="94"/>
      <c r="B14" s="77" t="s">
        <v>18</v>
      </c>
      <c r="C14" s="77">
        <f>VLOOKUP(C12,测绘A4!$A$172:$G$265,3,0)</f>
        <v>68.52</v>
      </c>
      <c r="D14" s="77">
        <f>VLOOKUP(D12,测绘A4!$A$172:$G$265,3,0)</f>
        <v>63.97</v>
      </c>
      <c r="E14" s="77">
        <f>VLOOKUP(E12,测绘A4!$A$172:$G$265,3,0)</f>
        <v>63.97</v>
      </c>
      <c r="F14" s="77">
        <f>VLOOKUP(F12,测绘A4!$A$172:$G$265,3,0)</f>
        <v>68.52</v>
      </c>
      <c r="G14" s="96"/>
      <c r="H14" s="96"/>
      <c r="I14" s="96"/>
      <c r="J14" s="96"/>
      <c r="K14" s="77">
        <f>VLOOKUP(K12,测绘A4!$A$6:$G$92,3,0)</f>
        <v>68.52</v>
      </c>
      <c r="L14" s="77">
        <f>VLOOKUP(L12,测绘A4!$A$6:$G$92,3,0)</f>
        <v>63.97</v>
      </c>
      <c r="M14" s="77">
        <f>VLOOKUP(M12,测绘A4!$A$6:$G$92,3,0)</f>
        <v>63.97</v>
      </c>
      <c r="N14" s="77">
        <f>VLOOKUP(N12,测绘A4!$A$6:$G$92,3,0)</f>
        <v>68.52</v>
      </c>
    </row>
    <row r="15" spans="1:15" ht="16.5">
      <c r="A15" s="94"/>
      <c r="B15" s="77" t="s">
        <v>19</v>
      </c>
      <c r="C15" s="77">
        <v>20000</v>
      </c>
      <c r="D15" s="77">
        <v>20000</v>
      </c>
      <c r="E15" s="77">
        <v>20000</v>
      </c>
      <c r="F15" s="77">
        <v>20000</v>
      </c>
      <c r="G15" s="96"/>
      <c r="H15" s="96"/>
      <c r="I15" s="96"/>
      <c r="J15" s="96"/>
      <c r="K15" s="77">
        <v>20000</v>
      </c>
      <c r="L15" s="77">
        <v>20000</v>
      </c>
      <c r="M15" s="77">
        <v>20000</v>
      </c>
      <c r="N15" s="77">
        <v>20000</v>
      </c>
    </row>
    <row r="16" spans="1:15" s="85" customFormat="1" ht="16.5">
      <c r="A16" s="94"/>
      <c r="B16" s="77" t="s">
        <v>20</v>
      </c>
      <c r="C16" s="78">
        <f>ROUND(C17/C14,2)</f>
        <v>26091.65</v>
      </c>
      <c r="D16" s="78">
        <f t="shared" ref="D16" si="8">ROUND(D17/D14,2)</f>
        <v>26090.35</v>
      </c>
      <c r="E16" s="78">
        <f t="shared" ref="E16" si="9">ROUND(E17/E14,2)</f>
        <v>26090.35</v>
      </c>
      <c r="F16" s="78">
        <f t="shared" ref="F16" si="10">ROUND(F17/F14,2)</f>
        <v>26091.65</v>
      </c>
      <c r="G16" s="96"/>
      <c r="H16" s="96"/>
      <c r="I16" s="96"/>
      <c r="J16" s="96"/>
      <c r="K16" s="78">
        <f>ROUND(K17/K14,2)</f>
        <v>26091.65</v>
      </c>
      <c r="L16" s="78">
        <f t="shared" ref="L16" si="11">ROUND(L17/L14,2)</f>
        <v>26090.35</v>
      </c>
      <c r="M16" s="78">
        <f t="shared" ref="M16" si="12">ROUND(M17/M14,2)</f>
        <v>26090.35</v>
      </c>
      <c r="N16" s="78">
        <f t="shared" ref="N16" si="13">ROUND(N17/N14,2)</f>
        <v>26091.65</v>
      </c>
      <c r="O16" s="75"/>
    </row>
    <row r="17" spans="1:15" ht="16.5">
      <c r="A17" s="94"/>
      <c r="B17" s="77" t="s">
        <v>21</v>
      </c>
      <c r="C17" s="77">
        <f t="shared" ref="C17:F17" si="14">C15*C13</f>
        <v>1787800</v>
      </c>
      <c r="D17" s="77">
        <f t="shared" si="14"/>
        <v>1669000</v>
      </c>
      <c r="E17" s="77">
        <f t="shared" si="14"/>
        <v>1669000</v>
      </c>
      <c r="F17" s="77">
        <f t="shared" si="14"/>
        <v>1787800</v>
      </c>
      <c r="G17" s="96"/>
      <c r="H17" s="96"/>
      <c r="I17" s="96"/>
      <c r="J17" s="96"/>
      <c r="K17" s="77">
        <f t="shared" ref="K17:N17" si="15">K15*K13</f>
        <v>1787800</v>
      </c>
      <c r="L17" s="77">
        <f t="shared" si="15"/>
        <v>1669000</v>
      </c>
      <c r="M17" s="77">
        <f t="shared" si="15"/>
        <v>1669000</v>
      </c>
      <c r="N17" s="77">
        <f t="shared" si="15"/>
        <v>1787800</v>
      </c>
    </row>
    <row r="18" spans="1:15" ht="15">
      <c r="A18" s="93" t="s">
        <v>23</v>
      </c>
      <c r="B18" s="76" t="s">
        <v>16</v>
      </c>
      <c r="C18" s="76">
        <v>1604</v>
      </c>
      <c r="D18" s="76">
        <v>1603</v>
      </c>
      <c r="E18" s="76">
        <v>1602</v>
      </c>
      <c r="F18" s="76">
        <v>1601</v>
      </c>
      <c r="G18" s="76">
        <v>1604</v>
      </c>
      <c r="H18" s="76">
        <v>1603</v>
      </c>
      <c r="I18" s="76">
        <v>1602</v>
      </c>
      <c r="J18" s="76">
        <v>1601</v>
      </c>
      <c r="K18" s="76">
        <v>1604</v>
      </c>
      <c r="L18" s="76">
        <v>1603</v>
      </c>
      <c r="M18" s="76">
        <v>1602</v>
      </c>
      <c r="N18" s="76">
        <v>1601</v>
      </c>
    </row>
    <row r="19" spans="1:15" ht="16.5">
      <c r="A19" s="94"/>
      <c r="B19" s="77" t="s">
        <v>17</v>
      </c>
      <c r="C19" s="77">
        <f>VLOOKUP(C18,测绘A4!$A$172:$G$265,2,0)</f>
        <v>89.39</v>
      </c>
      <c r="D19" s="77">
        <f>VLOOKUP(D18,测绘A4!$A$172:$G$265,2,0)</f>
        <v>83.45</v>
      </c>
      <c r="E19" s="77">
        <f>VLOOKUP(E18,测绘A4!$A$172:$G$265,2,0)</f>
        <v>83.45</v>
      </c>
      <c r="F19" s="77">
        <f>VLOOKUP(F18,测绘A4!$A$172:$G$265,2,0)</f>
        <v>88.79</v>
      </c>
      <c r="G19" s="77">
        <f>VLOOKUP(G18,测绘A4!$A$93:$G$171,2,0)</f>
        <v>88.79</v>
      </c>
      <c r="H19" s="77">
        <f>VLOOKUP(H18,测绘A4!$A$93:$G$171,2,0)</f>
        <v>83.45</v>
      </c>
      <c r="I19" s="77">
        <f>VLOOKUP(I18,测绘A4!$A$93:$G$171,2,0)</f>
        <v>83.45</v>
      </c>
      <c r="J19" s="77">
        <f>VLOOKUP(J18,测绘A4!$A$93:$G$171,2,0)</f>
        <v>88.79</v>
      </c>
      <c r="K19" s="77">
        <f>VLOOKUP(K18,测绘A4!$A$6:$G$92,2,0)</f>
        <v>88.79</v>
      </c>
      <c r="L19" s="77">
        <f>VLOOKUP(L18,测绘A4!$A$6:$G$92,2,0)</f>
        <v>83.45</v>
      </c>
      <c r="M19" s="77">
        <f>VLOOKUP(M18,测绘A4!$A$6:$G$92,2,0)</f>
        <v>83.45</v>
      </c>
      <c r="N19" s="77">
        <f>VLOOKUP(N18,测绘A4!$A$6:$G$92,2,0)</f>
        <v>89.39</v>
      </c>
    </row>
    <row r="20" spans="1:15" ht="16.5">
      <c r="A20" s="94"/>
      <c r="B20" s="77" t="s">
        <v>18</v>
      </c>
      <c r="C20" s="77">
        <f>VLOOKUP(C18,测绘A4!$A$172:$G$265,3,0)</f>
        <v>68.52</v>
      </c>
      <c r="D20" s="77">
        <f>VLOOKUP(D18,测绘A4!$A$172:$G$265,3,0)</f>
        <v>63.97</v>
      </c>
      <c r="E20" s="77">
        <f>VLOOKUP(E18,测绘A4!$A$172:$G$265,3,0)</f>
        <v>63.97</v>
      </c>
      <c r="F20" s="77">
        <f>VLOOKUP(F18,测绘A4!$A$172:$G$265,3,0)</f>
        <v>68.06</v>
      </c>
      <c r="G20" s="77">
        <f>VLOOKUP(G18,测绘A4!$A$93:$G$171,3,0)</f>
        <v>68.06</v>
      </c>
      <c r="H20" s="77">
        <f>VLOOKUP(H18,测绘A4!$A$93:$G$171,3,0)</f>
        <v>63.97</v>
      </c>
      <c r="I20" s="77">
        <f>VLOOKUP(I18,测绘A4!$A$93:$G$171,3,0)</f>
        <v>63.97</v>
      </c>
      <c r="J20" s="77">
        <f>VLOOKUP(J18,测绘A4!$A$93:$G$171,3,0)</f>
        <v>68.06</v>
      </c>
      <c r="K20" s="77">
        <f>VLOOKUP(K18,测绘A4!$A$6:$G$92,3,0)</f>
        <v>68.06</v>
      </c>
      <c r="L20" s="77">
        <f>VLOOKUP(L18,测绘A4!$A$6:$G$92,3,0)</f>
        <v>63.97</v>
      </c>
      <c r="M20" s="77">
        <f>VLOOKUP(M18,测绘A4!$A$6:$G$92,3,0)</f>
        <v>63.97</v>
      </c>
      <c r="N20" s="77">
        <f>VLOOKUP(N18,测绘A4!$A$6:$G$92,3,0)</f>
        <v>68.52</v>
      </c>
    </row>
    <row r="21" spans="1:15" s="85" customFormat="1" ht="16.5">
      <c r="A21" s="94"/>
      <c r="B21" s="77" t="s">
        <v>19</v>
      </c>
      <c r="C21" s="77">
        <v>20000</v>
      </c>
      <c r="D21" s="77">
        <v>20000</v>
      </c>
      <c r="E21" s="77">
        <v>20000</v>
      </c>
      <c r="F21" s="77">
        <v>20000</v>
      </c>
      <c r="G21" s="77">
        <v>20000</v>
      </c>
      <c r="H21" s="77">
        <v>20000</v>
      </c>
      <c r="I21" s="77">
        <v>20000</v>
      </c>
      <c r="J21" s="77">
        <v>20000</v>
      </c>
      <c r="K21" s="77">
        <v>20000</v>
      </c>
      <c r="L21" s="77">
        <v>20000</v>
      </c>
      <c r="M21" s="77">
        <v>20000</v>
      </c>
      <c r="N21" s="84">
        <v>20000</v>
      </c>
      <c r="O21" s="75"/>
    </row>
    <row r="22" spans="1:15" ht="16.5">
      <c r="A22" s="94"/>
      <c r="B22" s="77" t="s">
        <v>20</v>
      </c>
      <c r="C22" s="78">
        <f>ROUND(C23/C20,2)</f>
        <v>26091.65</v>
      </c>
      <c r="D22" s="78">
        <f t="shared" ref="D22" si="16">ROUND(D23/D20,2)</f>
        <v>26090.35</v>
      </c>
      <c r="E22" s="78">
        <f t="shared" ref="E22" si="17">ROUND(E23/E20,2)</f>
        <v>26090.35</v>
      </c>
      <c r="F22" s="78">
        <f t="shared" ref="F22" si="18">ROUND(F23/F20,2)</f>
        <v>26091.68</v>
      </c>
      <c r="G22" s="78">
        <f t="shared" ref="G22" si="19">ROUND(G23/G20,2)</f>
        <v>26091.68</v>
      </c>
      <c r="H22" s="78">
        <f t="shared" ref="H22" si="20">ROUND(H23/H20,2)</f>
        <v>26090.35</v>
      </c>
      <c r="I22" s="78">
        <f t="shared" ref="I22" si="21">ROUND(I23/I20,2)</f>
        <v>26090.35</v>
      </c>
      <c r="J22" s="78">
        <f t="shared" ref="J22:K22" si="22">ROUND(J23/J20,2)</f>
        <v>26091.68</v>
      </c>
      <c r="K22" s="78">
        <f t="shared" si="22"/>
        <v>26091.68</v>
      </c>
      <c r="L22" s="78">
        <f t="shared" ref="L22" si="23">ROUND(L23/L20,2)</f>
        <v>26090.35</v>
      </c>
      <c r="M22" s="78">
        <f t="shared" ref="M22" si="24">ROUND(M23/M20,2)</f>
        <v>26090.35</v>
      </c>
      <c r="N22" s="78">
        <f t="shared" ref="N22" si="25">ROUND(N23/N20,2)</f>
        <v>26091.65</v>
      </c>
    </row>
    <row r="23" spans="1:15" ht="16.5">
      <c r="A23" s="94"/>
      <c r="B23" s="77" t="s">
        <v>21</v>
      </c>
      <c r="C23" s="77">
        <f t="shared" ref="C23:F23" si="26">C21*C19</f>
        <v>1787800</v>
      </c>
      <c r="D23" s="77">
        <f t="shared" si="26"/>
        <v>1669000</v>
      </c>
      <c r="E23" s="77">
        <f t="shared" si="26"/>
        <v>1669000</v>
      </c>
      <c r="F23" s="77">
        <f t="shared" si="26"/>
        <v>1775800.0000000002</v>
      </c>
      <c r="G23" s="77">
        <f t="shared" ref="G23:J23" si="27">G21*G19</f>
        <v>1775800.0000000002</v>
      </c>
      <c r="H23" s="77">
        <f t="shared" si="27"/>
        <v>1669000</v>
      </c>
      <c r="I23" s="77">
        <f t="shared" si="27"/>
        <v>1669000</v>
      </c>
      <c r="J23" s="77">
        <f t="shared" si="27"/>
        <v>1775800.0000000002</v>
      </c>
      <c r="K23" s="77">
        <f t="shared" ref="K23:N23" si="28">K21*K19</f>
        <v>1775800.0000000002</v>
      </c>
      <c r="L23" s="77">
        <f t="shared" si="28"/>
        <v>1669000</v>
      </c>
      <c r="M23" s="77">
        <f t="shared" si="28"/>
        <v>1669000</v>
      </c>
      <c r="N23" s="77">
        <f t="shared" si="28"/>
        <v>1787800</v>
      </c>
    </row>
    <row r="24" spans="1:15" ht="15">
      <c r="A24" s="93" t="s">
        <v>24</v>
      </c>
      <c r="B24" s="76" t="s">
        <v>16</v>
      </c>
      <c r="C24" s="76">
        <v>1504</v>
      </c>
      <c r="D24" s="76">
        <v>1503</v>
      </c>
      <c r="E24" s="76">
        <v>1502</v>
      </c>
      <c r="F24" s="76">
        <v>1501</v>
      </c>
      <c r="G24" s="76">
        <v>1504</v>
      </c>
      <c r="H24" s="76">
        <v>1503</v>
      </c>
      <c r="I24" s="76">
        <v>1502</v>
      </c>
      <c r="J24" s="76">
        <v>1501</v>
      </c>
      <c r="K24" s="76">
        <v>1504</v>
      </c>
      <c r="L24" s="76">
        <v>1503</v>
      </c>
      <c r="M24" s="76">
        <v>1502</v>
      </c>
      <c r="N24" s="76">
        <v>1501</v>
      </c>
    </row>
    <row r="25" spans="1:15" ht="16.5">
      <c r="A25" s="94"/>
      <c r="B25" s="77" t="s">
        <v>17</v>
      </c>
      <c r="C25" s="77">
        <f>VLOOKUP(C24,测绘A4!$A$172:$G$265,2,0)</f>
        <v>89.39</v>
      </c>
      <c r="D25" s="77">
        <f>VLOOKUP(D24,测绘A4!$A$172:$G$265,2,0)</f>
        <v>83.45</v>
      </c>
      <c r="E25" s="77">
        <f>VLOOKUP(E24,测绘A4!$A$172:$G$265,2,0)</f>
        <v>83.45</v>
      </c>
      <c r="F25" s="77">
        <f>VLOOKUP(F24,测绘A4!$A$172:$G$265,2,0)</f>
        <v>88.79</v>
      </c>
      <c r="G25" s="77">
        <f>VLOOKUP(G24,测绘A4!$A$93:$G$171,2,0)</f>
        <v>88.79</v>
      </c>
      <c r="H25" s="77">
        <f>VLOOKUP(H24,测绘A4!$A$93:$G$171,2,0)</f>
        <v>83.45</v>
      </c>
      <c r="I25" s="77">
        <f>VLOOKUP(I24,测绘A4!$A$93:$G$171,2,0)</f>
        <v>83.45</v>
      </c>
      <c r="J25" s="77">
        <f>VLOOKUP(J24,测绘A4!$A$93:$G$171,2,0)</f>
        <v>88.79</v>
      </c>
      <c r="K25" s="77">
        <f>VLOOKUP(K24,测绘A4!$A$6:$G$92,2,0)</f>
        <v>88.79</v>
      </c>
      <c r="L25" s="77">
        <f>VLOOKUP(L24,测绘A4!$A$6:$G$92,2,0)</f>
        <v>83.45</v>
      </c>
      <c r="M25" s="77">
        <f>VLOOKUP(M24,测绘A4!$A$6:$G$92,2,0)</f>
        <v>83.45</v>
      </c>
      <c r="N25" s="77">
        <f>VLOOKUP(N24,测绘A4!$A$6:$G$92,2,0)</f>
        <v>89.39</v>
      </c>
    </row>
    <row r="26" spans="1:15" s="85" customFormat="1" ht="16.5">
      <c r="A26" s="94"/>
      <c r="B26" s="77" t="s">
        <v>18</v>
      </c>
      <c r="C26" s="77">
        <f>VLOOKUP(C24,测绘A4!$A$172:$G$265,3,0)</f>
        <v>68.52</v>
      </c>
      <c r="D26" s="77">
        <f>VLOOKUP(D24,测绘A4!$A$172:$G$265,3,0)</f>
        <v>63.97</v>
      </c>
      <c r="E26" s="77">
        <f>VLOOKUP(E24,测绘A4!$A$172:$G$265,3,0)</f>
        <v>63.97</v>
      </c>
      <c r="F26" s="77">
        <f>VLOOKUP(F24,测绘A4!$A$172:$G$265,3,0)</f>
        <v>68.06</v>
      </c>
      <c r="G26" s="77">
        <f>VLOOKUP(G24,测绘A4!$A$93:$G$171,3,0)</f>
        <v>68.06</v>
      </c>
      <c r="H26" s="77">
        <f>VLOOKUP(H24,测绘A4!$A$93:$G$171,3,0)</f>
        <v>63.97</v>
      </c>
      <c r="I26" s="77">
        <f>VLOOKUP(I24,测绘A4!$A$93:$G$171,3,0)</f>
        <v>63.97</v>
      </c>
      <c r="J26" s="77">
        <f>VLOOKUP(J24,测绘A4!$A$93:$G$171,3,0)</f>
        <v>68.06</v>
      </c>
      <c r="K26" s="77">
        <f>VLOOKUP(K24,测绘A4!$A$6:$G$92,3,0)</f>
        <v>68.06</v>
      </c>
      <c r="L26" s="77">
        <f>VLOOKUP(L24,测绘A4!$A$6:$G$92,3,0)</f>
        <v>63.97</v>
      </c>
      <c r="M26" s="77">
        <f>VLOOKUP(M24,测绘A4!$A$6:$G$92,3,0)</f>
        <v>63.97</v>
      </c>
      <c r="N26" s="77">
        <f>VLOOKUP(N24,测绘A4!$A$6:$G$92,3,0)</f>
        <v>68.52</v>
      </c>
      <c r="O26" s="75"/>
    </row>
    <row r="27" spans="1:15" ht="16.5">
      <c r="A27" s="94"/>
      <c r="B27" s="77" t="s">
        <v>19</v>
      </c>
      <c r="C27" s="77">
        <v>20000</v>
      </c>
      <c r="D27" s="77">
        <v>20000</v>
      </c>
      <c r="E27" s="77">
        <v>20000</v>
      </c>
      <c r="F27" s="77">
        <v>20000</v>
      </c>
      <c r="G27" s="77">
        <v>20000</v>
      </c>
      <c r="H27" s="77">
        <v>20000</v>
      </c>
      <c r="I27" s="77">
        <v>20000</v>
      </c>
      <c r="J27" s="77">
        <v>20000</v>
      </c>
      <c r="K27" s="77">
        <v>20000</v>
      </c>
      <c r="L27" s="77">
        <v>20000</v>
      </c>
      <c r="M27" s="77">
        <v>20000</v>
      </c>
      <c r="N27" s="84">
        <v>20000</v>
      </c>
    </row>
    <row r="28" spans="1:15" ht="16.5">
      <c r="A28" s="94"/>
      <c r="B28" s="77" t="s">
        <v>20</v>
      </c>
      <c r="C28" s="78">
        <f>ROUND(C29/C26,2)</f>
        <v>26091.65</v>
      </c>
      <c r="D28" s="78">
        <f t="shared" ref="D28" si="29">ROUND(D29/D26,2)</f>
        <v>26090.35</v>
      </c>
      <c r="E28" s="78">
        <f t="shared" ref="E28" si="30">ROUND(E29/E26,2)</f>
        <v>26090.35</v>
      </c>
      <c r="F28" s="78">
        <f t="shared" ref="F28" si="31">ROUND(F29/F26,2)</f>
        <v>26091.68</v>
      </c>
      <c r="G28" s="78">
        <f t="shared" ref="G28" si="32">ROUND(G29/G26,2)</f>
        <v>26091.68</v>
      </c>
      <c r="H28" s="78">
        <f t="shared" ref="H28" si="33">ROUND(H29/H26,2)</f>
        <v>26090.35</v>
      </c>
      <c r="I28" s="78">
        <f t="shared" ref="I28" si="34">ROUND(I29/I26,2)</f>
        <v>26090.35</v>
      </c>
      <c r="J28" s="78">
        <f t="shared" ref="J28:K28" si="35">ROUND(J29/J26,2)</f>
        <v>26091.68</v>
      </c>
      <c r="K28" s="78">
        <f t="shared" si="35"/>
        <v>26091.68</v>
      </c>
      <c r="L28" s="78">
        <f t="shared" ref="L28" si="36">ROUND(L29/L26,2)</f>
        <v>26090.35</v>
      </c>
      <c r="M28" s="78">
        <f t="shared" ref="M28" si="37">ROUND(M29/M26,2)</f>
        <v>26090.35</v>
      </c>
      <c r="N28" s="78">
        <f t="shared" ref="N28" si="38">ROUND(N29/N26,2)</f>
        <v>26091.65</v>
      </c>
    </row>
    <row r="29" spans="1:15" ht="16.5">
      <c r="A29" s="94"/>
      <c r="B29" s="77" t="s">
        <v>21</v>
      </c>
      <c r="C29" s="77">
        <f t="shared" ref="C29:F29" si="39">C27*C25</f>
        <v>1787800</v>
      </c>
      <c r="D29" s="77">
        <f t="shared" si="39"/>
        <v>1669000</v>
      </c>
      <c r="E29" s="77">
        <f t="shared" si="39"/>
        <v>1669000</v>
      </c>
      <c r="F29" s="77">
        <f t="shared" si="39"/>
        <v>1775800.0000000002</v>
      </c>
      <c r="G29" s="77">
        <f t="shared" ref="G29:J29" si="40">G27*G25</f>
        <v>1775800.0000000002</v>
      </c>
      <c r="H29" s="77">
        <f t="shared" si="40"/>
        <v>1669000</v>
      </c>
      <c r="I29" s="77">
        <f t="shared" si="40"/>
        <v>1669000</v>
      </c>
      <c r="J29" s="77">
        <f t="shared" si="40"/>
        <v>1775800.0000000002</v>
      </c>
      <c r="K29" s="77">
        <f t="shared" ref="K29:N29" si="41">K27*K25</f>
        <v>1775800.0000000002</v>
      </c>
      <c r="L29" s="77">
        <f t="shared" si="41"/>
        <v>1669000</v>
      </c>
      <c r="M29" s="77">
        <f t="shared" si="41"/>
        <v>1669000</v>
      </c>
      <c r="N29" s="77">
        <f t="shared" si="41"/>
        <v>1787800</v>
      </c>
    </row>
    <row r="30" spans="1:15" ht="15">
      <c r="A30" s="93" t="s">
        <v>25</v>
      </c>
      <c r="B30" s="76" t="s">
        <v>16</v>
      </c>
      <c r="C30" s="76">
        <v>1404</v>
      </c>
      <c r="D30" s="76">
        <v>1403</v>
      </c>
      <c r="E30" s="76">
        <v>1402</v>
      </c>
      <c r="F30" s="76">
        <v>1401</v>
      </c>
      <c r="G30" s="76">
        <v>1404</v>
      </c>
      <c r="H30" s="76">
        <v>1403</v>
      </c>
      <c r="I30" s="76">
        <v>1402</v>
      </c>
      <c r="J30" s="76">
        <v>1401</v>
      </c>
      <c r="K30" s="76">
        <v>1404</v>
      </c>
      <c r="L30" s="76">
        <v>1403</v>
      </c>
      <c r="M30" s="76">
        <v>1402</v>
      </c>
      <c r="N30" s="76">
        <v>1401</v>
      </c>
    </row>
    <row r="31" spans="1:15" ht="16.5">
      <c r="A31" s="94"/>
      <c r="B31" s="77" t="s">
        <v>17</v>
      </c>
      <c r="C31" s="77">
        <f>VLOOKUP(C30,测绘A4!$A$172:$G$265,2,0)</f>
        <v>89.39</v>
      </c>
      <c r="D31" s="77">
        <f>VLOOKUP(D30,测绘A4!$A$172:$G$265,2,0)</f>
        <v>83.45</v>
      </c>
      <c r="E31" s="77">
        <f>VLOOKUP(E30,测绘A4!$A$172:$G$265,2,0)</f>
        <v>83.45</v>
      </c>
      <c r="F31" s="77">
        <f>VLOOKUP(F30,测绘A4!$A$172:$G$265,2,0)</f>
        <v>88.79</v>
      </c>
      <c r="G31" s="77">
        <f>VLOOKUP(G30,测绘A4!$A$93:$G$171,2,0)</f>
        <v>88.79</v>
      </c>
      <c r="H31" s="77">
        <f>VLOOKUP(H30,测绘A4!$A$93:$G$171,2,0)</f>
        <v>83.45</v>
      </c>
      <c r="I31" s="77">
        <f>VLOOKUP(I30,测绘A4!$A$93:$G$171,2,0)</f>
        <v>83.45</v>
      </c>
      <c r="J31" s="77">
        <f>VLOOKUP(J30,测绘A4!$A$93:$G$171,2,0)</f>
        <v>88.79</v>
      </c>
      <c r="K31" s="77">
        <f>VLOOKUP(K30,测绘A4!$A$6:$G$92,2,0)</f>
        <v>88.79</v>
      </c>
      <c r="L31" s="77">
        <f>VLOOKUP(L30,测绘A4!$A$6:$G$92,2,0)</f>
        <v>83.45</v>
      </c>
      <c r="M31" s="77">
        <f>VLOOKUP(M30,测绘A4!$A$6:$G$92,2,0)</f>
        <v>83.45</v>
      </c>
      <c r="N31" s="77">
        <f>VLOOKUP(N30,测绘A4!$A$6:$G$92,2,0)</f>
        <v>89.39</v>
      </c>
    </row>
    <row r="32" spans="1:15" ht="16.5">
      <c r="A32" s="94"/>
      <c r="B32" s="77" t="s">
        <v>18</v>
      </c>
      <c r="C32" s="77">
        <f>VLOOKUP(C30,测绘A4!$A$172:$G$265,3,0)</f>
        <v>68.52</v>
      </c>
      <c r="D32" s="77">
        <f>VLOOKUP(D30,测绘A4!$A$172:$G$265,3,0)</f>
        <v>63.97</v>
      </c>
      <c r="E32" s="77">
        <f>VLOOKUP(E30,测绘A4!$A$172:$G$265,3,0)</f>
        <v>63.97</v>
      </c>
      <c r="F32" s="77">
        <f>VLOOKUP(F30,测绘A4!$A$172:$G$265,3,0)</f>
        <v>68.06</v>
      </c>
      <c r="G32" s="77">
        <f>VLOOKUP(G30,测绘A4!$A$93:$G$171,3,0)</f>
        <v>68.06</v>
      </c>
      <c r="H32" s="77">
        <f>VLOOKUP(H30,测绘A4!$A$93:$G$171,3,0)</f>
        <v>63.97</v>
      </c>
      <c r="I32" s="77">
        <f>VLOOKUP(I30,测绘A4!$A$93:$G$171,3,0)</f>
        <v>63.97</v>
      </c>
      <c r="J32" s="77">
        <f>VLOOKUP(J30,测绘A4!$A$93:$G$171,3,0)</f>
        <v>68.06</v>
      </c>
      <c r="K32" s="77">
        <f>VLOOKUP(K30,测绘A4!$A$6:$G$92,3,0)</f>
        <v>68.06</v>
      </c>
      <c r="L32" s="77">
        <f>VLOOKUP(L30,测绘A4!$A$6:$G$92,3,0)</f>
        <v>63.97</v>
      </c>
      <c r="M32" s="77">
        <f>VLOOKUP(M30,测绘A4!$A$6:$G$92,3,0)</f>
        <v>63.97</v>
      </c>
      <c r="N32" s="77">
        <f>VLOOKUP(N30,测绘A4!$A$6:$G$92,3,0)</f>
        <v>68.52</v>
      </c>
    </row>
    <row r="33" spans="1:14" ht="16.5">
      <c r="A33" s="94"/>
      <c r="B33" s="77" t="s">
        <v>19</v>
      </c>
      <c r="C33" s="77">
        <v>20000</v>
      </c>
      <c r="D33" s="77">
        <v>20000</v>
      </c>
      <c r="E33" s="77">
        <v>20000</v>
      </c>
      <c r="F33" s="77">
        <v>20000</v>
      </c>
      <c r="G33" s="77">
        <v>20000</v>
      </c>
      <c r="H33" s="77">
        <v>20000</v>
      </c>
      <c r="I33" s="77">
        <v>20000</v>
      </c>
      <c r="J33" s="77">
        <v>20000</v>
      </c>
      <c r="K33" s="77">
        <v>20000</v>
      </c>
      <c r="L33" s="77">
        <v>20000</v>
      </c>
      <c r="M33" s="77">
        <v>20000</v>
      </c>
      <c r="N33" s="84">
        <v>20000</v>
      </c>
    </row>
    <row r="34" spans="1:14" ht="16.5">
      <c r="A34" s="94"/>
      <c r="B34" s="77" t="s">
        <v>20</v>
      </c>
      <c r="C34" s="78">
        <f>ROUND(C35/C32,2)</f>
        <v>26091.65</v>
      </c>
      <c r="D34" s="78">
        <f t="shared" ref="D34" si="42">ROUND(D35/D32,2)</f>
        <v>26090.35</v>
      </c>
      <c r="E34" s="78">
        <f t="shared" ref="E34" si="43">ROUND(E35/E32,2)</f>
        <v>26090.35</v>
      </c>
      <c r="F34" s="78">
        <f t="shared" ref="F34" si="44">ROUND(F35/F32,2)</f>
        <v>26091.68</v>
      </c>
      <c r="G34" s="78">
        <f t="shared" ref="G34" si="45">ROUND(G35/G32,2)</f>
        <v>26091.68</v>
      </c>
      <c r="H34" s="78">
        <f t="shared" ref="H34" si="46">ROUND(H35/H32,2)</f>
        <v>26090.35</v>
      </c>
      <c r="I34" s="78">
        <f t="shared" ref="I34" si="47">ROUND(I35/I32,2)</f>
        <v>26090.35</v>
      </c>
      <c r="J34" s="78">
        <f t="shared" ref="J34:K34" si="48">ROUND(J35/J32,2)</f>
        <v>26091.68</v>
      </c>
      <c r="K34" s="78">
        <f t="shared" si="48"/>
        <v>26091.68</v>
      </c>
      <c r="L34" s="78">
        <f t="shared" ref="L34" si="49">ROUND(L35/L32,2)</f>
        <v>26090.35</v>
      </c>
      <c r="M34" s="78">
        <f t="shared" ref="M34" si="50">ROUND(M35/M32,2)</f>
        <v>26090.35</v>
      </c>
      <c r="N34" s="78">
        <f t="shared" ref="N34" si="51">ROUND(N35/N32,2)</f>
        <v>26091.65</v>
      </c>
    </row>
    <row r="35" spans="1:14" ht="16.5">
      <c r="A35" s="94"/>
      <c r="B35" s="77" t="s">
        <v>21</v>
      </c>
      <c r="C35" s="77">
        <f t="shared" ref="C35:F35" si="52">C33*C31</f>
        <v>1787800</v>
      </c>
      <c r="D35" s="77">
        <f t="shared" si="52"/>
        <v>1669000</v>
      </c>
      <c r="E35" s="77">
        <f t="shared" si="52"/>
        <v>1669000</v>
      </c>
      <c r="F35" s="77">
        <f t="shared" si="52"/>
        <v>1775800.0000000002</v>
      </c>
      <c r="G35" s="77">
        <f t="shared" ref="G35:J35" si="53">G33*G31</f>
        <v>1775800.0000000002</v>
      </c>
      <c r="H35" s="77">
        <f t="shared" si="53"/>
        <v>1669000</v>
      </c>
      <c r="I35" s="77">
        <f t="shared" si="53"/>
        <v>1669000</v>
      </c>
      <c r="J35" s="77">
        <f t="shared" si="53"/>
        <v>1775800.0000000002</v>
      </c>
      <c r="K35" s="77">
        <f t="shared" ref="K35:N35" si="54">K33*K31</f>
        <v>1775800.0000000002</v>
      </c>
      <c r="L35" s="77">
        <f t="shared" si="54"/>
        <v>1669000</v>
      </c>
      <c r="M35" s="77">
        <f t="shared" si="54"/>
        <v>1669000</v>
      </c>
      <c r="N35" s="77">
        <f t="shared" si="54"/>
        <v>1787800</v>
      </c>
    </row>
    <row r="36" spans="1:14" ht="15">
      <c r="A36" s="93" t="s">
        <v>26</v>
      </c>
      <c r="B36" s="76" t="s">
        <v>16</v>
      </c>
      <c r="C36" s="76">
        <v>1304</v>
      </c>
      <c r="D36" s="76">
        <v>1303</v>
      </c>
      <c r="E36" s="76">
        <v>1302</v>
      </c>
      <c r="F36" s="76">
        <v>1301</v>
      </c>
      <c r="G36" s="76">
        <v>1304</v>
      </c>
      <c r="H36" s="76">
        <v>1303</v>
      </c>
      <c r="I36" s="76">
        <v>1302</v>
      </c>
      <c r="J36" s="76">
        <v>1301</v>
      </c>
      <c r="K36" s="76">
        <v>1304</v>
      </c>
      <c r="L36" s="76">
        <v>1303</v>
      </c>
      <c r="M36" s="76">
        <v>1302</v>
      </c>
      <c r="N36" s="76">
        <v>1301</v>
      </c>
    </row>
    <row r="37" spans="1:14" ht="16.5">
      <c r="A37" s="94"/>
      <c r="B37" s="77" t="s">
        <v>17</v>
      </c>
      <c r="C37" s="77">
        <f>VLOOKUP(C36,测绘A4!$A$172:$G$265,2,0)</f>
        <v>89.39</v>
      </c>
      <c r="D37" s="77">
        <f>VLOOKUP(D36,测绘A4!$A$172:$G$265,2,0)</f>
        <v>83.45</v>
      </c>
      <c r="E37" s="77">
        <f>VLOOKUP(E36,测绘A4!$A$172:$G$265,2,0)</f>
        <v>83.45</v>
      </c>
      <c r="F37" s="77">
        <f>VLOOKUP(F36,测绘A4!$A$172:$G$265,2,0)</f>
        <v>88.79</v>
      </c>
      <c r="G37" s="77">
        <f>VLOOKUP(G36,测绘A4!$A$93:$G$171,2,0)</f>
        <v>88.79</v>
      </c>
      <c r="H37" s="77">
        <f>VLOOKUP(H36,测绘A4!$A$93:$G$171,2,0)</f>
        <v>83.45</v>
      </c>
      <c r="I37" s="77">
        <f>VLOOKUP(I36,测绘A4!$A$93:$G$171,2,0)</f>
        <v>83.45</v>
      </c>
      <c r="J37" s="77">
        <f>VLOOKUP(J36,测绘A4!$A$93:$G$171,2,0)</f>
        <v>88.79</v>
      </c>
      <c r="K37" s="77">
        <f>VLOOKUP(K36,测绘A4!$A$6:$G$92,2,0)</f>
        <v>88.79</v>
      </c>
      <c r="L37" s="77">
        <f>VLOOKUP(L36,测绘A4!$A$6:$G$92,2,0)</f>
        <v>83.45</v>
      </c>
      <c r="M37" s="77">
        <f>VLOOKUP(M36,测绘A4!$A$6:$G$92,2,0)</f>
        <v>83.45</v>
      </c>
      <c r="N37" s="77">
        <f>VLOOKUP(N36,测绘A4!$A$6:$G$92,2,0)</f>
        <v>89.39</v>
      </c>
    </row>
    <row r="38" spans="1:14" ht="16.5">
      <c r="A38" s="94"/>
      <c r="B38" s="77" t="s">
        <v>18</v>
      </c>
      <c r="C38" s="77">
        <f>VLOOKUP(C36,测绘A4!$A$172:$G$265,3,0)</f>
        <v>68.52</v>
      </c>
      <c r="D38" s="77">
        <f>VLOOKUP(D36,测绘A4!$A$172:$G$265,3,0)</f>
        <v>63.97</v>
      </c>
      <c r="E38" s="77">
        <f>VLOOKUP(E36,测绘A4!$A$172:$G$265,3,0)</f>
        <v>63.97</v>
      </c>
      <c r="F38" s="77">
        <f>VLOOKUP(F36,测绘A4!$A$172:$G$265,3,0)</f>
        <v>68.06</v>
      </c>
      <c r="G38" s="77">
        <f>VLOOKUP(G36,测绘A4!$A$93:$G$171,3,0)</f>
        <v>68.06</v>
      </c>
      <c r="H38" s="77">
        <f>VLOOKUP(H36,测绘A4!$A$93:$G$171,3,0)</f>
        <v>63.97</v>
      </c>
      <c r="I38" s="77">
        <f>VLOOKUP(I36,测绘A4!$A$93:$G$171,3,0)</f>
        <v>63.97</v>
      </c>
      <c r="J38" s="77">
        <f>VLOOKUP(J36,测绘A4!$A$93:$G$171,3,0)</f>
        <v>68.06</v>
      </c>
      <c r="K38" s="77">
        <f>VLOOKUP(K36,测绘A4!$A$6:$G$92,3,0)</f>
        <v>68.06</v>
      </c>
      <c r="L38" s="77">
        <f>VLOOKUP(L36,测绘A4!$A$6:$G$92,3,0)</f>
        <v>63.97</v>
      </c>
      <c r="M38" s="77">
        <f>VLOOKUP(M36,测绘A4!$A$6:$G$92,3,0)</f>
        <v>63.97</v>
      </c>
      <c r="N38" s="77">
        <f>VLOOKUP(N36,测绘A4!$A$6:$G$92,3,0)</f>
        <v>68.52</v>
      </c>
    </row>
    <row r="39" spans="1:14" ht="16.5">
      <c r="A39" s="94"/>
      <c r="B39" s="77" t="s">
        <v>19</v>
      </c>
      <c r="C39" s="77">
        <v>20000</v>
      </c>
      <c r="D39" s="77">
        <v>20000</v>
      </c>
      <c r="E39" s="77">
        <v>20000</v>
      </c>
      <c r="F39" s="77">
        <v>20000</v>
      </c>
      <c r="G39" s="77">
        <v>20000</v>
      </c>
      <c r="H39" s="77">
        <v>20000</v>
      </c>
      <c r="I39" s="77">
        <v>20000</v>
      </c>
      <c r="J39" s="77">
        <v>20000</v>
      </c>
      <c r="K39" s="77">
        <v>20000</v>
      </c>
      <c r="L39" s="77">
        <v>20000</v>
      </c>
      <c r="M39" s="77">
        <v>20000</v>
      </c>
      <c r="N39" s="84">
        <v>20000</v>
      </c>
    </row>
    <row r="40" spans="1:14" ht="16.5">
      <c r="A40" s="94"/>
      <c r="B40" s="77" t="s">
        <v>20</v>
      </c>
      <c r="C40" s="78">
        <f>ROUND(C41/C38,2)</f>
        <v>26091.65</v>
      </c>
      <c r="D40" s="78">
        <f t="shared" ref="D40" si="55">ROUND(D41/D38,2)</f>
        <v>26090.35</v>
      </c>
      <c r="E40" s="78">
        <f t="shared" ref="E40" si="56">ROUND(E41/E38,2)</f>
        <v>26090.35</v>
      </c>
      <c r="F40" s="78">
        <f t="shared" ref="F40" si="57">ROUND(F41/F38,2)</f>
        <v>26091.68</v>
      </c>
      <c r="G40" s="78">
        <f t="shared" ref="G40" si="58">ROUND(G41/G38,2)</f>
        <v>26091.68</v>
      </c>
      <c r="H40" s="78">
        <f t="shared" ref="H40" si="59">ROUND(H41/H38,2)</f>
        <v>26090.35</v>
      </c>
      <c r="I40" s="78">
        <f t="shared" ref="I40" si="60">ROUND(I41/I38,2)</f>
        <v>26090.35</v>
      </c>
      <c r="J40" s="78">
        <f t="shared" ref="J40:K40" si="61">ROUND(J41/J38,2)</f>
        <v>26091.68</v>
      </c>
      <c r="K40" s="78">
        <f t="shared" si="61"/>
        <v>26091.68</v>
      </c>
      <c r="L40" s="78">
        <f t="shared" ref="L40" si="62">ROUND(L41/L38,2)</f>
        <v>26090.35</v>
      </c>
      <c r="M40" s="78">
        <f t="shared" ref="M40" si="63">ROUND(M41/M38,2)</f>
        <v>26090.35</v>
      </c>
      <c r="N40" s="78">
        <f t="shared" ref="N40" si="64">ROUND(N41/N38,2)</f>
        <v>26091.65</v>
      </c>
    </row>
    <row r="41" spans="1:14" ht="16.5">
      <c r="A41" s="94"/>
      <c r="B41" s="77" t="s">
        <v>21</v>
      </c>
      <c r="C41" s="77">
        <f t="shared" ref="C41:F41" si="65">C39*C37</f>
        <v>1787800</v>
      </c>
      <c r="D41" s="77">
        <f t="shared" si="65"/>
        <v>1669000</v>
      </c>
      <c r="E41" s="77">
        <f t="shared" si="65"/>
        <v>1669000</v>
      </c>
      <c r="F41" s="77">
        <f t="shared" si="65"/>
        <v>1775800.0000000002</v>
      </c>
      <c r="G41" s="77">
        <f t="shared" ref="G41:J41" si="66">G39*G37</f>
        <v>1775800.0000000002</v>
      </c>
      <c r="H41" s="77">
        <f t="shared" si="66"/>
        <v>1669000</v>
      </c>
      <c r="I41" s="77">
        <f t="shared" si="66"/>
        <v>1669000</v>
      </c>
      <c r="J41" s="77">
        <f t="shared" si="66"/>
        <v>1775800.0000000002</v>
      </c>
      <c r="K41" s="77">
        <f t="shared" ref="K41:N41" si="67">K39*K37</f>
        <v>1775800.0000000002</v>
      </c>
      <c r="L41" s="77">
        <f t="shared" si="67"/>
        <v>1669000</v>
      </c>
      <c r="M41" s="77">
        <f t="shared" si="67"/>
        <v>1669000</v>
      </c>
      <c r="N41" s="77">
        <f t="shared" si="67"/>
        <v>1787800</v>
      </c>
    </row>
    <row r="42" spans="1:14" ht="15">
      <c r="A42" s="93" t="s">
        <v>27</v>
      </c>
      <c r="B42" s="76" t="s">
        <v>16</v>
      </c>
      <c r="C42" s="76">
        <v>1204</v>
      </c>
      <c r="D42" s="76">
        <v>1203</v>
      </c>
      <c r="E42" s="76">
        <v>1202</v>
      </c>
      <c r="F42" s="76">
        <v>1201</v>
      </c>
      <c r="G42" s="76">
        <v>1204</v>
      </c>
      <c r="H42" s="76">
        <v>1203</v>
      </c>
      <c r="I42" s="76">
        <v>1202</v>
      </c>
      <c r="J42" s="76">
        <v>1201</v>
      </c>
      <c r="K42" s="76">
        <v>1204</v>
      </c>
      <c r="L42" s="76">
        <v>1203</v>
      </c>
      <c r="M42" s="76">
        <v>1202</v>
      </c>
      <c r="N42" s="76">
        <v>1201</v>
      </c>
    </row>
    <row r="43" spans="1:14" ht="16.5">
      <c r="A43" s="94"/>
      <c r="B43" s="77" t="s">
        <v>17</v>
      </c>
      <c r="C43" s="77">
        <f>VLOOKUP(C42,测绘A4!$A$172:$G$265,2,0)</f>
        <v>89.39</v>
      </c>
      <c r="D43" s="77">
        <f>VLOOKUP(D42,测绘A4!$A$172:$G$265,2,0)</f>
        <v>83.45</v>
      </c>
      <c r="E43" s="77">
        <f>VLOOKUP(E42,测绘A4!$A$172:$G$265,2,0)</f>
        <v>83.45</v>
      </c>
      <c r="F43" s="77">
        <f>VLOOKUP(F42,测绘A4!$A$172:$G$265,2,0)</f>
        <v>88.79</v>
      </c>
      <c r="G43" s="77">
        <f>VLOOKUP(G42,测绘A4!$A$93:$G$171,2,0)</f>
        <v>88.79</v>
      </c>
      <c r="H43" s="77">
        <f>VLOOKUP(H42,测绘A4!$A$93:$G$171,2,0)</f>
        <v>83.45</v>
      </c>
      <c r="I43" s="77">
        <f>VLOOKUP(I42,测绘A4!$A$93:$G$171,2,0)</f>
        <v>83.45</v>
      </c>
      <c r="J43" s="77">
        <f>VLOOKUP(J42,测绘A4!$A$93:$G$171,2,0)</f>
        <v>88.79</v>
      </c>
      <c r="K43" s="77">
        <f>VLOOKUP(K42,测绘A4!$A$6:$G$92,2,0)</f>
        <v>88.79</v>
      </c>
      <c r="L43" s="77">
        <f>VLOOKUP(L42,测绘A4!$A$6:$G$92,2,0)</f>
        <v>83.45</v>
      </c>
      <c r="M43" s="77">
        <f>VLOOKUP(M42,测绘A4!$A$6:$G$92,2,0)</f>
        <v>83.45</v>
      </c>
      <c r="N43" s="77">
        <f>VLOOKUP(N42,测绘A4!$A$6:$G$92,2,0)</f>
        <v>89.39</v>
      </c>
    </row>
    <row r="44" spans="1:14" ht="16.5">
      <c r="A44" s="94"/>
      <c r="B44" s="77" t="s">
        <v>18</v>
      </c>
      <c r="C44" s="77">
        <f>VLOOKUP(C42,测绘A4!$A$172:$G$265,3,0)</f>
        <v>68.52</v>
      </c>
      <c r="D44" s="77">
        <f>VLOOKUP(D42,测绘A4!$A$172:$G$265,3,0)</f>
        <v>63.97</v>
      </c>
      <c r="E44" s="77">
        <f>VLOOKUP(E42,测绘A4!$A$172:$G$265,3,0)</f>
        <v>63.97</v>
      </c>
      <c r="F44" s="77">
        <f>VLOOKUP(F42,测绘A4!$A$172:$G$265,3,0)</f>
        <v>68.06</v>
      </c>
      <c r="G44" s="77">
        <f>VLOOKUP(G42,测绘A4!$A$93:$G$171,3,0)</f>
        <v>68.06</v>
      </c>
      <c r="H44" s="77">
        <f>VLOOKUP(H42,测绘A4!$A$93:$G$171,3,0)</f>
        <v>63.97</v>
      </c>
      <c r="I44" s="77">
        <f>VLOOKUP(I42,测绘A4!$A$93:$G$171,3,0)</f>
        <v>63.97</v>
      </c>
      <c r="J44" s="77">
        <f>VLOOKUP(J42,测绘A4!$A$93:$G$171,3,0)</f>
        <v>68.06</v>
      </c>
      <c r="K44" s="77">
        <f>VLOOKUP(K42,测绘A4!$A$6:$G$92,3,0)</f>
        <v>68.06</v>
      </c>
      <c r="L44" s="77">
        <f>VLOOKUP(L42,测绘A4!$A$6:$G$92,3,0)</f>
        <v>63.97</v>
      </c>
      <c r="M44" s="77">
        <f>VLOOKUP(M42,测绘A4!$A$6:$G$92,3,0)</f>
        <v>63.97</v>
      </c>
      <c r="N44" s="77">
        <f>VLOOKUP(N42,测绘A4!$A$6:$G$92,3,0)</f>
        <v>68.52</v>
      </c>
    </row>
    <row r="45" spans="1:14" ht="16.5">
      <c r="A45" s="94"/>
      <c r="B45" s="77" t="s">
        <v>19</v>
      </c>
      <c r="C45" s="77">
        <v>20000</v>
      </c>
      <c r="D45" s="77">
        <v>20000</v>
      </c>
      <c r="E45" s="77">
        <v>20000</v>
      </c>
      <c r="F45" s="77">
        <v>20000</v>
      </c>
      <c r="G45" s="77">
        <v>20000</v>
      </c>
      <c r="H45" s="77">
        <v>20000</v>
      </c>
      <c r="I45" s="77">
        <v>20000</v>
      </c>
      <c r="J45" s="77">
        <v>20000</v>
      </c>
      <c r="K45" s="77">
        <v>20000</v>
      </c>
      <c r="L45" s="77">
        <v>20000</v>
      </c>
      <c r="M45" s="77">
        <v>20000</v>
      </c>
      <c r="N45" s="84">
        <v>20000</v>
      </c>
    </row>
    <row r="46" spans="1:14" ht="16.5">
      <c r="A46" s="94"/>
      <c r="B46" s="77" t="s">
        <v>20</v>
      </c>
      <c r="C46" s="78">
        <f>ROUND(C47/C44,2)</f>
        <v>26091.65</v>
      </c>
      <c r="D46" s="78">
        <f t="shared" ref="D46" si="68">ROUND(D47/D44,2)</f>
        <v>26090.35</v>
      </c>
      <c r="E46" s="78">
        <f t="shared" ref="E46" si="69">ROUND(E47/E44,2)</f>
        <v>26090.35</v>
      </c>
      <c r="F46" s="78">
        <f t="shared" ref="F46" si="70">ROUND(F47/F44,2)</f>
        <v>26091.68</v>
      </c>
      <c r="G46" s="78">
        <f t="shared" ref="G46" si="71">ROUND(G47/G44,2)</f>
        <v>26091.68</v>
      </c>
      <c r="H46" s="78">
        <f t="shared" ref="H46" si="72">ROUND(H47/H44,2)</f>
        <v>26090.35</v>
      </c>
      <c r="I46" s="78">
        <f t="shared" ref="I46" si="73">ROUND(I47/I44,2)</f>
        <v>26090.35</v>
      </c>
      <c r="J46" s="78">
        <f t="shared" ref="J46:K46" si="74">ROUND(J47/J44,2)</f>
        <v>26091.68</v>
      </c>
      <c r="K46" s="78">
        <f t="shared" si="74"/>
        <v>26091.68</v>
      </c>
      <c r="L46" s="78">
        <f t="shared" ref="L46" si="75">ROUND(L47/L44,2)</f>
        <v>26090.35</v>
      </c>
      <c r="M46" s="78">
        <f t="shared" ref="M46" si="76">ROUND(M47/M44,2)</f>
        <v>26090.35</v>
      </c>
      <c r="N46" s="78">
        <f t="shared" ref="N46" si="77">ROUND(N47/N44,2)</f>
        <v>26091.65</v>
      </c>
    </row>
    <row r="47" spans="1:14" ht="16.5">
      <c r="A47" s="94"/>
      <c r="B47" s="77" t="s">
        <v>21</v>
      </c>
      <c r="C47" s="77">
        <f t="shared" ref="C47:F47" si="78">C45*C43</f>
        <v>1787800</v>
      </c>
      <c r="D47" s="77">
        <f t="shared" si="78"/>
        <v>1669000</v>
      </c>
      <c r="E47" s="77">
        <f t="shared" si="78"/>
        <v>1669000</v>
      </c>
      <c r="F47" s="77">
        <f t="shared" si="78"/>
        <v>1775800.0000000002</v>
      </c>
      <c r="G47" s="77">
        <f t="shared" ref="G47:J47" si="79">G45*G43</f>
        <v>1775800.0000000002</v>
      </c>
      <c r="H47" s="77">
        <f t="shared" si="79"/>
        <v>1669000</v>
      </c>
      <c r="I47" s="77">
        <f t="shared" si="79"/>
        <v>1669000</v>
      </c>
      <c r="J47" s="77">
        <f t="shared" si="79"/>
        <v>1775800.0000000002</v>
      </c>
      <c r="K47" s="77">
        <f t="shared" ref="K47:N47" si="80">K45*K43</f>
        <v>1775800.0000000002</v>
      </c>
      <c r="L47" s="77">
        <f t="shared" si="80"/>
        <v>1669000</v>
      </c>
      <c r="M47" s="77">
        <f t="shared" si="80"/>
        <v>1669000</v>
      </c>
      <c r="N47" s="77">
        <f t="shared" si="80"/>
        <v>1787800</v>
      </c>
    </row>
    <row r="48" spans="1:14" ht="15">
      <c r="A48" s="93" t="s">
        <v>28</v>
      </c>
      <c r="B48" s="76" t="s">
        <v>16</v>
      </c>
      <c r="C48" s="76">
        <v>1104</v>
      </c>
      <c r="D48" s="76">
        <v>1103</v>
      </c>
      <c r="E48" s="76">
        <v>1102</v>
      </c>
      <c r="F48" s="76">
        <v>1101</v>
      </c>
      <c r="G48" s="76">
        <v>1104</v>
      </c>
      <c r="H48" s="76">
        <v>1103</v>
      </c>
      <c r="I48" s="76">
        <v>1102</v>
      </c>
      <c r="J48" s="76">
        <v>1101</v>
      </c>
      <c r="K48" s="76">
        <v>1104</v>
      </c>
      <c r="L48" s="76">
        <v>1103</v>
      </c>
      <c r="M48" s="76">
        <v>1102</v>
      </c>
      <c r="N48" s="76">
        <v>1101</v>
      </c>
    </row>
    <row r="49" spans="1:14" ht="16.5">
      <c r="A49" s="94"/>
      <c r="B49" s="77" t="s">
        <v>17</v>
      </c>
      <c r="C49" s="77">
        <f>VLOOKUP(C48,测绘A4!$A$172:$G$265,2,0)</f>
        <v>89.39</v>
      </c>
      <c r="D49" s="77">
        <f>VLOOKUP(D48,测绘A4!$A$172:$G$265,2,0)</f>
        <v>83.45</v>
      </c>
      <c r="E49" s="77">
        <f>VLOOKUP(E48,测绘A4!$A$172:$G$265,2,0)</f>
        <v>83.45</v>
      </c>
      <c r="F49" s="77">
        <f>VLOOKUP(F48,测绘A4!$A$172:$G$265,2,0)</f>
        <v>88.79</v>
      </c>
      <c r="G49" s="77">
        <f>VLOOKUP(G48,测绘A4!$A$93:$G$171,2,0)</f>
        <v>88.79</v>
      </c>
      <c r="H49" s="77">
        <f>VLOOKUP(H48,测绘A4!$A$93:$G$171,2,0)</f>
        <v>83.45</v>
      </c>
      <c r="I49" s="77">
        <f>VLOOKUP(I48,测绘A4!$A$93:$G$171,2,0)</f>
        <v>83.45</v>
      </c>
      <c r="J49" s="77">
        <f>VLOOKUP(J48,测绘A4!$A$93:$G$171,2,0)</f>
        <v>88.79</v>
      </c>
      <c r="K49" s="77">
        <f>VLOOKUP(K48,测绘A4!$A$6:$G$92,2,0)</f>
        <v>88.79</v>
      </c>
      <c r="L49" s="77">
        <f>VLOOKUP(L48,测绘A4!$A$6:$G$92,2,0)</f>
        <v>83.45</v>
      </c>
      <c r="M49" s="77">
        <f>VLOOKUP(M48,测绘A4!$A$6:$G$92,2,0)</f>
        <v>83.45</v>
      </c>
      <c r="N49" s="77">
        <f>VLOOKUP(N48,测绘A4!$A$6:$G$92,2,0)</f>
        <v>89.39</v>
      </c>
    </row>
    <row r="50" spans="1:14" ht="16.5">
      <c r="A50" s="94"/>
      <c r="B50" s="77" t="s">
        <v>18</v>
      </c>
      <c r="C50" s="77">
        <f>VLOOKUP(C48,测绘A4!$A$172:$G$265,3,0)</f>
        <v>68.52</v>
      </c>
      <c r="D50" s="77">
        <f>VLOOKUP(D48,测绘A4!$A$172:$G$265,3,0)</f>
        <v>63.97</v>
      </c>
      <c r="E50" s="77">
        <f>VLOOKUP(E48,测绘A4!$A$172:$G$265,3,0)</f>
        <v>63.97</v>
      </c>
      <c r="F50" s="77">
        <f>VLOOKUP(F48,测绘A4!$A$172:$G$265,3,0)</f>
        <v>68.06</v>
      </c>
      <c r="G50" s="77">
        <f>VLOOKUP(G48,测绘A4!$A$93:$G$171,3,0)</f>
        <v>68.06</v>
      </c>
      <c r="H50" s="77">
        <f>VLOOKUP(H48,测绘A4!$A$93:$G$171,3,0)</f>
        <v>63.97</v>
      </c>
      <c r="I50" s="77">
        <f>VLOOKUP(I48,测绘A4!$A$93:$G$171,3,0)</f>
        <v>63.97</v>
      </c>
      <c r="J50" s="77">
        <f>VLOOKUP(J48,测绘A4!$A$93:$G$171,3,0)</f>
        <v>68.06</v>
      </c>
      <c r="K50" s="77">
        <f>VLOOKUP(K48,测绘A4!$A$6:$G$92,3,0)</f>
        <v>68.06</v>
      </c>
      <c r="L50" s="77">
        <f>VLOOKUP(L48,测绘A4!$A$6:$G$92,3,0)</f>
        <v>63.97</v>
      </c>
      <c r="M50" s="77">
        <f>VLOOKUP(M48,测绘A4!$A$6:$G$92,3,0)</f>
        <v>63.97</v>
      </c>
      <c r="N50" s="77">
        <f>VLOOKUP(N48,测绘A4!$A$6:$G$92,3,0)</f>
        <v>68.52</v>
      </c>
    </row>
    <row r="51" spans="1:14" ht="16.5">
      <c r="A51" s="94"/>
      <c r="B51" s="77" t="s">
        <v>19</v>
      </c>
      <c r="C51" s="77">
        <v>20000</v>
      </c>
      <c r="D51" s="77">
        <v>20000</v>
      </c>
      <c r="E51" s="77">
        <v>20000</v>
      </c>
      <c r="F51" s="77">
        <v>20000</v>
      </c>
      <c r="G51" s="77">
        <v>20000</v>
      </c>
      <c r="H51" s="77">
        <v>20000</v>
      </c>
      <c r="I51" s="77">
        <v>20000</v>
      </c>
      <c r="J51" s="77">
        <v>20000</v>
      </c>
      <c r="K51" s="77">
        <v>20000</v>
      </c>
      <c r="L51" s="77">
        <v>20000</v>
      </c>
      <c r="M51" s="77">
        <v>20000</v>
      </c>
      <c r="N51" s="84">
        <v>20000</v>
      </c>
    </row>
    <row r="52" spans="1:14" ht="16.5">
      <c r="A52" s="94"/>
      <c r="B52" s="77" t="s">
        <v>20</v>
      </c>
      <c r="C52" s="78">
        <f>ROUND(C53/C50,2)</f>
        <v>26091.65</v>
      </c>
      <c r="D52" s="78">
        <f t="shared" ref="D52" si="81">ROUND(D53/D50,2)</f>
        <v>26090.35</v>
      </c>
      <c r="E52" s="78">
        <f t="shared" ref="E52" si="82">ROUND(E53/E50,2)</f>
        <v>26090.35</v>
      </c>
      <c r="F52" s="78">
        <f t="shared" ref="F52" si="83">ROUND(F53/F50,2)</f>
        <v>26091.68</v>
      </c>
      <c r="G52" s="78">
        <f t="shared" ref="G52" si="84">ROUND(G53/G50,2)</f>
        <v>26091.68</v>
      </c>
      <c r="H52" s="78">
        <f t="shared" ref="H52" si="85">ROUND(H53/H50,2)</f>
        <v>26090.35</v>
      </c>
      <c r="I52" s="78">
        <f t="shared" ref="I52" si="86">ROUND(I53/I50,2)</f>
        <v>26090.35</v>
      </c>
      <c r="J52" s="78">
        <f t="shared" ref="J52:K52" si="87">ROUND(J53/J50,2)</f>
        <v>26091.68</v>
      </c>
      <c r="K52" s="78">
        <f t="shared" si="87"/>
        <v>26091.68</v>
      </c>
      <c r="L52" s="78">
        <f t="shared" ref="L52" si="88">ROUND(L53/L50,2)</f>
        <v>26090.35</v>
      </c>
      <c r="M52" s="78">
        <f t="shared" ref="M52" si="89">ROUND(M53/M50,2)</f>
        <v>26090.35</v>
      </c>
      <c r="N52" s="78">
        <f t="shared" ref="N52" si="90">ROUND(N53/N50,2)</f>
        <v>26091.65</v>
      </c>
    </row>
    <row r="53" spans="1:14" ht="16.5">
      <c r="A53" s="94"/>
      <c r="B53" s="77" t="s">
        <v>21</v>
      </c>
      <c r="C53" s="77">
        <f t="shared" ref="C53:F53" si="91">C51*C49</f>
        <v>1787800</v>
      </c>
      <c r="D53" s="77">
        <f t="shared" si="91"/>
        <v>1669000</v>
      </c>
      <c r="E53" s="77">
        <f t="shared" si="91"/>
        <v>1669000</v>
      </c>
      <c r="F53" s="77">
        <f t="shared" si="91"/>
        <v>1775800.0000000002</v>
      </c>
      <c r="G53" s="77">
        <f t="shared" ref="G53:J53" si="92">G51*G49</f>
        <v>1775800.0000000002</v>
      </c>
      <c r="H53" s="77">
        <f t="shared" si="92"/>
        <v>1669000</v>
      </c>
      <c r="I53" s="77">
        <f t="shared" si="92"/>
        <v>1669000</v>
      </c>
      <c r="J53" s="77">
        <f t="shared" si="92"/>
        <v>1775800.0000000002</v>
      </c>
      <c r="K53" s="77">
        <f t="shared" ref="K53:N53" si="93">K51*K49</f>
        <v>1775800.0000000002</v>
      </c>
      <c r="L53" s="77">
        <f t="shared" si="93"/>
        <v>1669000</v>
      </c>
      <c r="M53" s="77">
        <f t="shared" si="93"/>
        <v>1669000</v>
      </c>
      <c r="N53" s="77">
        <f t="shared" si="93"/>
        <v>1787800</v>
      </c>
    </row>
    <row r="54" spans="1:14" ht="15">
      <c r="A54" s="93" t="s">
        <v>29</v>
      </c>
      <c r="B54" s="76" t="s">
        <v>16</v>
      </c>
      <c r="C54" s="76">
        <v>1004</v>
      </c>
      <c r="D54" s="76">
        <v>1003</v>
      </c>
      <c r="E54" s="76">
        <v>1002</v>
      </c>
      <c r="F54" s="76">
        <v>1001</v>
      </c>
      <c r="G54" s="76">
        <v>1004</v>
      </c>
      <c r="H54" s="76">
        <v>1003</v>
      </c>
      <c r="I54" s="76">
        <v>1002</v>
      </c>
      <c r="J54" s="76">
        <v>1001</v>
      </c>
      <c r="K54" s="76">
        <v>1004</v>
      </c>
      <c r="L54" s="76">
        <v>1003</v>
      </c>
      <c r="M54" s="76">
        <v>1002</v>
      </c>
      <c r="N54" s="76">
        <v>1001</v>
      </c>
    </row>
    <row r="55" spans="1:14" ht="16.5">
      <c r="A55" s="94"/>
      <c r="B55" s="77" t="s">
        <v>17</v>
      </c>
      <c r="C55" s="77">
        <f>VLOOKUP(C54,测绘A4!$A$172:$G$265,2,0)</f>
        <v>89.39</v>
      </c>
      <c r="D55" s="77">
        <f>VLOOKUP(D54,测绘A4!$A$172:$G$265,2,0)</f>
        <v>83.45</v>
      </c>
      <c r="E55" s="77">
        <f>VLOOKUP(E54,测绘A4!$A$172:$G$265,2,0)</f>
        <v>83.45</v>
      </c>
      <c r="F55" s="77">
        <f>VLOOKUP(F54,测绘A4!$A$172:$G$265,2,0)</f>
        <v>88.79</v>
      </c>
      <c r="G55" s="77">
        <f>VLOOKUP(G54,测绘A4!$A$93:$G$171,2,0)</f>
        <v>88.79</v>
      </c>
      <c r="H55" s="77">
        <f>VLOOKUP(H54,测绘A4!$A$93:$G$171,2,0)</f>
        <v>83.45</v>
      </c>
      <c r="I55" s="77">
        <f>VLOOKUP(I54,测绘A4!$A$93:$G$171,2,0)</f>
        <v>83.45</v>
      </c>
      <c r="J55" s="77">
        <f>VLOOKUP(J54,测绘A4!$A$93:$G$171,2,0)</f>
        <v>88.79</v>
      </c>
      <c r="K55" s="77">
        <f>VLOOKUP(K54,测绘A4!$A$6:$G$92,2,0)</f>
        <v>88.79</v>
      </c>
      <c r="L55" s="77">
        <f>VLOOKUP(L54,测绘A4!$A$6:$G$92,2,0)</f>
        <v>83.45</v>
      </c>
      <c r="M55" s="77">
        <f>VLOOKUP(M54,测绘A4!$A$6:$G$92,2,0)</f>
        <v>83.45</v>
      </c>
      <c r="N55" s="77">
        <f>VLOOKUP(N54,测绘A4!$A$6:$G$92,2,0)</f>
        <v>89.39</v>
      </c>
    </row>
    <row r="56" spans="1:14" ht="16.5">
      <c r="A56" s="94"/>
      <c r="B56" s="77" t="s">
        <v>18</v>
      </c>
      <c r="C56" s="77">
        <f>VLOOKUP(C54,测绘A4!$A$172:$G$265,3,0)</f>
        <v>68.52</v>
      </c>
      <c r="D56" s="77">
        <f>VLOOKUP(D54,测绘A4!$A$172:$G$265,3,0)</f>
        <v>63.97</v>
      </c>
      <c r="E56" s="77">
        <f>VLOOKUP(E54,测绘A4!$A$172:$G$265,3,0)</f>
        <v>63.97</v>
      </c>
      <c r="F56" s="77">
        <f>VLOOKUP(F54,测绘A4!$A$172:$G$265,3,0)</f>
        <v>68.06</v>
      </c>
      <c r="G56" s="77">
        <f>VLOOKUP(G54,测绘A4!$A$93:$G$171,3,0)</f>
        <v>68.06</v>
      </c>
      <c r="H56" s="77">
        <f>VLOOKUP(H54,测绘A4!$A$93:$G$171,3,0)</f>
        <v>63.97</v>
      </c>
      <c r="I56" s="77">
        <f>VLOOKUP(I54,测绘A4!$A$93:$G$171,3,0)</f>
        <v>63.97</v>
      </c>
      <c r="J56" s="77">
        <f>VLOOKUP(J54,测绘A4!$A$93:$G$171,3,0)</f>
        <v>68.06</v>
      </c>
      <c r="K56" s="77">
        <f>VLOOKUP(K54,测绘A4!$A$6:$G$92,3,0)</f>
        <v>68.06</v>
      </c>
      <c r="L56" s="77">
        <f>VLOOKUP(L54,测绘A4!$A$6:$G$92,3,0)</f>
        <v>63.97</v>
      </c>
      <c r="M56" s="77">
        <f>VLOOKUP(M54,测绘A4!$A$6:$G$92,3,0)</f>
        <v>63.97</v>
      </c>
      <c r="N56" s="77">
        <f>VLOOKUP(N54,测绘A4!$A$6:$G$92,3,0)</f>
        <v>68.52</v>
      </c>
    </row>
    <row r="57" spans="1:14" ht="16.5">
      <c r="A57" s="94"/>
      <c r="B57" s="77" t="s">
        <v>19</v>
      </c>
      <c r="C57" s="77">
        <v>20000</v>
      </c>
      <c r="D57" s="77">
        <v>20000</v>
      </c>
      <c r="E57" s="77">
        <v>20000</v>
      </c>
      <c r="F57" s="77">
        <v>20000</v>
      </c>
      <c r="G57" s="77">
        <v>20000</v>
      </c>
      <c r="H57" s="77">
        <v>20000</v>
      </c>
      <c r="I57" s="77">
        <v>20000</v>
      </c>
      <c r="J57" s="77">
        <v>20000</v>
      </c>
      <c r="K57" s="77">
        <v>20000</v>
      </c>
      <c r="L57" s="77">
        <v>20000</v>
      </c>
      <c r="M57" s="77">
        <v>20000</v>
      </c>
      <c r="N57" s="84">
        <v>20000</v>
      </c>
    </row>
    <row r="58" spans="1:14" ht="16.5">
      <c r="A58" s="94"/>
      <c r="B58" s="77" t="s">
        <v>20</v>
      </c>
      <c r="C58" s="78">
        <f>ROUND(C59/C56,2)</f>
        <v>26091.65</v>
      </c>
      <c r="D58" s="78">
        <f t="shared" ref="D58" si="94">ROUND(D59/D56,2)</f>
        <v>26090.35</v>
      </c>
      <c r="E58" s="78">
        <f t="shared" ref="E58" si="95">ROUND(E59/E56,2)</f>
        <v>26090.35</v>
      </c>
      <c r="F58" s="78">
        <f t="shared" ref="F58" si="96">ROUND(F59/F56,2)</f>
        <v>26091.68</v>
      </c>
      <c r="G58" s="78">
        <f t="shared" ref="G58" si="97">ROUND(G59/G56,2)</f>
        <v>26091.68</v>
      </c>
      <c r="H58" s="78">
        <f t="shared" ref="H58" si="98">ROUND(H59/H56,2)</f>
        <v>26090.35</v>
      </c>
      <c r="I58" s="78">
        <f t="shared" ref="I58" si="99">ROUND(I59/I56,2)</f>
        <v>26090.35</v>
      </c>
      <c r="J58" s="78">
        <f t="shared" ref="J58:K58" si="100">ROUND(J59/J56,2)</f>
        <v>26091.68</v>
      </c>
      <c r="K58" s="78">
        <f t="shared" si="100"/>
        <v>26091.68</v>
      </c>
      <c r="L58" s="78">
        <f t="shared" ref="L58" si="101">ROUND(L59/L56,2)</f>
        <v>26090.35</v>
      </c>
      <c r="M58" s="78">
        <f t="shared" ref="M58" si="102">ROUND(M59/M56,2)</f>
        <v>26090.35</v>
      </c>
      <c r="N58" s="78">
        <f t="shared" ref="N58" si="103">ROUND(N59/N56,2)</f>
        <v>26091.65</v>
      </c>
    </row>
    <row r="59" spans="1:14" ht="16.5">
      <c r="A59" s="94"/>
      <c r="B59" s="77" t="s">
        <v>21</v>
      </c>
      <c r="C59" s="77">
        <f t="shared" ref="C59:F59" si="104">C57*C55</f>
        <v>1787800</v>
      </c>
      <c r="D59" s="77">
        <f t="shared" si="104"/>
        <v>1669000</v>
      </c>
      <c r="E59" s="77">
        <f t="shared" si="104"/>
        <v>1669000</v>
      </c>
      <c r="F59" s="77">
        <f t="shared" si="104"/>
        <v>1775800.0000000002</v>
      </c>
      <c r="G59" s="77">
        <f t="shared" ref="G59:J59" si="105">G57*G55</f>
        <v>1775800.0000000002</v>
      </c>
      <c r="H59" s="77">
        <f t="shared" si="105"/>
        <v>1669000</v>
      </c>
      <c r="I59" s="77">
        <f t="shared" si="105"/>
        <v>1669000</v>
      </c>
      <c r="J59" s="77">
        <f t="shared" si="105"/>
        <v>1775800.0000000002</v>
      </c>
      <c r="K59" s="77">
        <f t="shared" ref="K59:N59" si="106">K57*K55</f>
        <v>1775800.0000000002</v>
      </c>
      <c r="L59" s="77">
        <f t="shared" si="106"/>
        <v>1669000</v>
      </c>
      <c r="M59" s="77">
        <f t="shared" si="106"/>
        <v>1669000</v>
      </c>
      <c r="N59" s="77">
        <f t="shared" si="106"/>
        <v>1787800</v>
      </c>
    </row>
    <row r="60" spans="1:14" ht="15">
      <c r="A60" s="93" t="s">
        <v>30</v>
      </c>
      <c r="B60" s="76" t="s">
        <v>16</v>
      </c>
      <c r="C60" s="76">
        <v>904</v>
      </c>
      <c r="D60" s="76">
        <v>903</v>
      </c>
      <c r="E60" s="76">
        <v>902</v>
      </c>
      <c r="F60" s="76">
        <v>901</v>
      </c>
      <c r="G60" s="76">
        <v>904</v>
      </c>
      <c r="H60" s="76">
        <v>903</v>
      </c>
      <c r="I60" s="76">
        <v>902</v>
      </c>
      <c r="J60" s="76">
        <v>901</v>
      </c>
      <c r="K60" s="76">
        <v>904</v>
      </c>
      <c r="L60" s="76">
        <v>903</v>
      </c>
      <c r="M60" s="76">
        <v>902</v>
      </c>
      <c r="N60" s="76">
        <v>901</v>
      </c>
    </row>
    <row r="61" spans="1:14" ht="16.5">
      <c r="A61" s="94"/>
      <c r="B61" s="77" t="s">
        <v>17</v>
      </c>
      <c r="C61" s="77">
        <f>VLOOKUP(C60,测绘A4!$A$172:$G$265,2,0)</f>
        <v>89.39</v>
      </c>
      <c r="D61" s="77">
        <f>VLOOKUP(D60,测绘A4!$A$172:$G$265,2,0)</f>
        <v>83.45</v>
      </c>
      <c r="E61" s="77">
        <f>VLOOKUP(E60,测绘A4!$A$172:$G$265,2,0)</f>
        <v>83.45</v>
      </c>
      <c r="F61" s="77">
        <f>VLOOKUP(F60,测绘A4!$A$172:$G$265,2,0)</f>
        <v>88.79</v>
      </c>
      <c r="G61" s="77">
        <f>VLOOKUP(G60,测绘A4!$A$93:$G$171,2,0)</f>
        <v>88.79</v>
      </c>
      <c r="H61" s="77">
        <f>VLOOKUP(H60,测绘A4!$A$93:$G$171,2,0)</f>
        <v>83.45</v>
      </c>
      <c r="I61" s="77">
        <f>VLOOKUP(I60,测绘A4!$A$93:$G$171,2,0)</f>
        <v>83.45</v>
      </c>
      <c r="J61" s="77">
        <f>VLOOKUP(J60,测绘A4!$A$93:$G$171,2,0)</f>
        <v>88.79</v>
      </c>
      <c r="K61" s="77">
        <f>VLOOKUP(K60,测绘A4!$A$6:$G$92,2,0)</f>
        <v>88.79</v>
      </c>
      <c r="L61" s="77">
        <f>VLOOKUP(L60,测绘A4!$A$6:$G$92,2,0)</f>
        <v>83.45</v>
      </c>
      <c r="M61" s="77">
        <f>VLOOKUP(M60,测绘A4!$A$6:$G$92,2,0)</f>
        <v>83.45</v>
      </c>
      <c r="N61" s="77">
        <f>VLOOKUP(N60,测绘A4!$A$6:$G$92,2,0)</f>
        <v>89.39</v>
      </c>
    </row>
    <row r="62" spans="1:14" ht="16.5">
      <c r="A62" s="94"/>
      <c r="B62" s="77" t="s">
        <v>18</v>
      </c>
      <c r="C62" s="77">
        <f>VLOOKUP(C60,测绘A4!$A$172:$G$265,3,0)</f>
        <v>68.52</v>
      </c>
      <c r="D62" s="77">
        <f>VLOOKUP(D60,测绘A4!$A$172:$G$265,3,0)</f>
        <v>63.97</v>
      </c>
      <c r="E62" s="77">
        <f>VLOOKUP(E60,测绘A4!$A$172:$G$265,3,0)</f>
        <v>63.97</v>
      </c>
      <c r="F62" s="77">
        <f>VLOOKUP(F60,测绘A4!$A$172:$G$265,3,0)</f>
        <v>68.06</v>
      </c>
      <c r="G62" s="77">
        <f>VLOOKUP(G60,测绘A4!$A$93:$G$171,3,0)</f>
        <v>68.06</v>
      </c>
      <c r="H62" s="77">
        <f>VLOOKUP(H60,测绘A4!$A$93:$G$171,3,0)</f>
        <v>63.97</v>
      </c>
      <c r="I62" s="77">
        <f>VLOOKUP(I60,测绘A4!$A$93:$G$171,3,0)</f>
        <v>63.97</v>
      </c>
      <c r="J62" s="77">
        <f>VLOOKUP(J60,测绘A4!$A$93:$G$171,3,0)</f>
        <v>68.06</v>
      </c>
      <c r="K62" s="77">
        <f>VLOOKUP(K60,测绘A4!$A$6:$G$92,3,0)</f>
        <v>68.06</v>
      </c>
      <c r="L62" s="77">
        <f>VLOOKUP(L60,测绘A4!$A$6:$G$92,3,0)</f>
        <v>63.97</v>
      </c>
      <c r="M62" s="77">
        <f>VLOOKUP(M60,测绘A4!$A$6:$G$92,3,0)</f>
        <v>63.97</v>
      </c>
      <c r="N62" s="77">
        <f>VLOOKUP(N60,测绘A4!$A$6:$G$92,3,0)</f>
        <v>68.52</v>
      </c>
    </row>
    <row r="63" spans="1:14" ht="16.5">
      <c r="A63" s="94"/>
      <c r="B63" s="77" t="s">
        <v>19</v>
      </c>
      <c r="C63" s="77">
        <v>20000</v>
      </c>
      <c r="D63" s="77">
        <v>20000</v>
      </c>
      <c r="E63" s="77">
        <v>20000</v>
      </c>
      <c r="F63" s="77">
        <v>20000</v>
      </c>
      <c r="G63" s="77">
        <v>20000</v>
      </c>
      <c r="H63" s="77">
        <v>20000</v>
      </c>
      <c r="I63" s="77">
        <v>20000</v>
      </c>
      <c r="J63" s="77">
        <v>20000</v>
      </c>
      <c r="K63" s="77">
        <v>20000</v>
      </c>
      <c r="L63" s="77">
        <v>20000</v>
      </c>
      <c r="M63" s="77">
        <v>20000</v>
      </c>
      <c r="N63" s="84">
        <v>20000</v>
      </c>
    </row>
    <row r="64" spans="1:14" ht="16.5">
      <c r="A64" s="94"/>
      <c r="B64" s="77" t="s">
        <v>20</v>
      </c>
      <c r="C64" s="78">
        <f>ROUND(C65/C62,2)</f>
        <v>26091.65</v>
      </c>
      <c r="D64" s="78">
        <f t="shared" ref="D64" si="107">ROUND(D65/D62,2)</f>
        <v>26090.35</v>
      </c>
      <c r="E64" s="78">
        <f t="shared" ref="E64" si="108">ROUND(E65/E62,2)</f>
        <v>26090.35</v>
      </c>
      <c r="F64" s="78">
        <f t="shared" ref="F64" si="109">ROUND(F65/F62,2)</f>
        <v>26091.68</v>
      </c>
      <c r="G64" s="78">
        <f t="shared" ref="G64" si="110">ROUND(G65/G62,2)</f>
        <v>26091.68</v>
      </c>
      <c r="H64" s="78">
        <f t="shared" ref="H64" si="111">ROUND(H65/H62,2)</f>
        <v>26090.35</v>
      </c>
      <c r="I64" s="78">
        <f t="shared" ref="I64" si="112">ROUND(I65/I62,2)</f>
        <v>26090.35</v>
      </c>
      <c r="J64" s="78">
        <f t="shared" ref="J64:K64" si="113">ROUND(J65/J62,2)</f>
        <v>26091.68</v>
      </c>
      <c r="K64" s="78">
        <f t="shared" si="113"/>
        <v>26091.68</v>
      </c>
      <c r="L64" s="78">
        <f t="shared" ref="L64" si="114">ROUND(L65/L62,2)</f>
        <v>26090.35</v>
      </c>
      <c r="M64" s="78">
        <f t="shared" ref="M64" si="115">ROUND(M65/M62,2)</f>
        <v>26090.35</v>
      </c>
      <c r="N64" s="78">
        <f t="shared" ref="N64" si="116">ROUND(N65/N62,2)</f>
        <v>26091.65</v>
      </c>
    </row>
    <row r="65" spans="1:14" ht="16.5">
      <c r="A65" s="94"/>
      <c r="B65" s="77" t="s">
        <v>21</v>
      </c>
      <c r="C65" s="77">
        <f t="shared" ref="C65:F65" si="117">C63*C61</f>
        <v>1787800</v>
      </c>
      <c r="D65" s="77">
        <f t="shared" si="117"/>
        <v>1669000</v>
      </c>
      <c r="E65" s="77">
        <f t="shared" si="117"/>
        <v>1669000</v>
      </c>
      <c r="F65" s="77">
        <f t="shared" si="117"/>
        <v>1775800.0000000002</v>
      </c>
      <c r="G65" s="77">
        <f t="shared" ref="G65:J65" si="118">G63*G61</f>
        <v>1775800.0000000002</v>
      </c>
      <c r="H65" s="77">
        <f t="shared" si="118"/>
        <v>1669000</v>
      </c>
      <c r="I65" s="77">
        <f t="shared" si="118"/>
        <v>1669000</v>
      </c>
      <c r="J65" s="77">
        <f t="shared" si="118"/>
        <v>1775800.0000000002</v>
      </c>
      <c r="K65" s="77">
        <f t="shared" ref="K65:N65" si="119">K63*K61</f>
        <v>1775800.0000000002</v>
      </c>
      <c r="L65" s="77">
        <f t="shared" si="119"/>
        <v>1669000</v>
      </c>
      <c r="M65" s="77">
        <f t="shared" si="119"/>
        <v>1669000</v>
      </c>
      <c r="N65" s="77">
        <f t="shared" si="119"/>
        <v>1787800</v>
      </c>
    </row>
    <row r="66" spans="1:14" ht="15">
      <c r="A66" s="93" t="s">
        <v>31</v>
      </c>
      <c r="B66" s="76" t="s">
        <v>16</v>
      </c>
      <c r="C66" s="76">
        <v>804</v>
      </c>
      <c r="D66" s="76">
        <v>803</v>
      </c>
      <c r="E66" s="76">
        <v>802</v>
      </c>
      <c r="F66" s="76">
        <v>801</v>
      </c>
      <c r="G66" s="76">
        <v>804</v>
      </c>
      <c r="H66" s="76">
        <v>803</v>
      </c>
      <c r="I66" s="76">
        <v>802</v>
      </c>
      <c r="J66" s="76">
        <v>801</v>
      </c>
      <c r="K66" s="76">
        <v>804</v>
      </c>
      <c r="L66" s="76">
        <v>803</v>
      </c>
      <c r="M66" s="76">
        <v>802</v>
      </c>
      <c r="N66" s="76">
        <v>801</v>
      </c>
    </row>
    <row r="67" spans="1:14" ht="16.5">
      <c r="A67" s="94"/>
      <c r="B67" s="77" t="s">
        <v>17</v>
      </c>
      <c r="C67" s="77">
        <f>VLOOKUP(C66,测绘A4!$A$172:$G$265,2,0)</f>
        <v>89.39</v>
      </c>
      <c r="D67" s="77">
        <f>VLOOKUP(D66,测绘A4!$A$172:$G$265,2,0)</f>
        <v>83.45</v>
      </c>
      <c r="E67" s="77">
        <f>VLOOKUP(E66,测绘A4!$A$172:$G$265,2,0)</f>
        <v>83.45</v>
      </c>
      <c r="F67" s="77">
        <f>VLOOKUP(F66,测绘A4!$A$172:$G$265,2,0)</f>
        <v>88.79</v>
      </c>
      <c r="G67" s="77">
        <f>VLOOKUP(G66,测绘A4!$A$93:$G$171,2,0)</f>
        <v>88.79</v>
      </c>
      <c r="H67" s="77">
        <f>VLOOKUP(H66,测绘A4!$A$93:$G$171,2,0)</f>
        <v>83.45</v>
      </c>
      <c r="I67" s="77">
        <f>VLOOKUP(I66,测绘A4!$A$93:$G$171,2,0)</f>
        <v>83.45</v>
      </c>
      <c r="J67" s="77">
        <f>VLOOKUP(J66,测绘A4!$A$93:$G$171,2,0)</f>
        <v>88.79</v>
      </c>
      <c r="K67" s="77">
        <f>VLOOKUP(K66,测绘A4!$A$6:$G$92,2,0)</f>
        <v>88.79</v>
      </c>
      <c r="L67" s="77">
        <f>VLOOKUP(L66,测绘A4!$A$6:$G$92,2,0)</f>
        <v>83.45</v>
      </c>
      <c r="M67" s="77">
        <f>VLOOKUP(M66,测绘A4!$A$6:$G$92,2,0)</f>
        <v>83.45</v>
      </c>
      <c r="N67" s="77">
        <f>VLOOKUP(N66,测绘A4!$A$6:$G$92,2,0)</f>
        <v>89.39</v>
      </c>
    </row>
    <row r="68" spans="1:14" ht="16.5">
      <c r="A68" s="94"/>
      <c r="B68" s="77" t="s">
        <v>18</v>
      </c>
      <c r="C68" s="77">
        <f>VLOOKUP(C66,测绘A4!$A$172:$G$265,3,0)</f>
        <v>68.52</v>
      </c>
      <c r="D68" s="77">
        <f>VLOOKUP(D66,测绘A4!$A$172:$G$265,3,0)</f>
        <v>63.97</v>
      </c>
      <c r="E68" s="77">
        <f>VLOOKUP(E66,测绘A4!$A$172:$G$265,3,0)</f>
        <v>63.97</v>
      </c>
      <c r="F68" s="77">
        <f>VLOOKUP(F66,测绘A4!$A$172:$G$265,3,0)</f>
        <v>68.06</v>
      </c>
      <c r="G68" s="77">
        <f>VLOOKUP(G66,测绘A4!$A$93:$G$171,3,0)</f>
        <v>68.06</v>
      </c>
      <c r="H68" s="77">
        <f>VLOOKUP(H66,测绘A4!$A$93:$G$171,3,0)</f>
        <v>63.97</v>
      </c>
      <c r="I68" s="77">
        <f>VLOOKUP(I66,测绘A4!$A$93:$G$171,3,0)</f>
        <v>63.97</v>
      </c>
      <c r="J68" s="77">
        <f>VLOOKUP(J66,测绘A4!$A$93:$G$171,3,0)</f>
        <v>68.06</v>
      </c>
      <c r="K68" s="77">
        <f>VLOOKUP(K66,测绘A4!$A$6:$G$92,3,0)</f>
        <v>68.06</v>
      </c>
      <c r="L68" s="77">
        <f>VLOOKUP(L66,测绘A4!$A$6:$G$92,3,0)</f>
        <v>63.97</v>
      </c>
      <c r="M68" s="77">
        <f>VLOOKUP(M66,测绘A4!$A$6:$G$92,3,0)</f>
        <v>63.97</v>
      </c>
      <c r="N68" s="77">
        <f>VLOOKUP(N66,测绘A4!$A$6:$G$92,3,0)</f>
        <v>68.52</v>
      </c>
    </row>
    <row r="69" spans="1:14" ht="16.5">
      <c r="A69" s="94"/>
      <c r="B69" s="77" t="s">
        <v>19</v>
      </c>
      <c r="C69" s="77">
        <v>20000</v>
      </c>
      <c r="D69" s="77">
        <v>20000</v>
      </c>
      <c r="E69" s="77">
        <v>20000</v>
      </c>
      <c r="F69" s="77">
        <v>20000</v>
      </c>
      <c r="G69" s="77">
        <v>20000</v>
      </c>
      <c r="H69" s="77">
        <v>20000</v>
      </c>
      <c r="I69" s="77">
        <v>20000</v>
      </c>
      <c r="J69" s="77">
        <v>20000</v>
      </c>
      <c r="K69" s="77">
        <v>20000</v>
      </c>
      <c r="L69" s="77">
        <v>20000</v>
      </c>
      <c r="M69" s="77">
        <v>20000</v>
      </c>
      <c r="N69" s="84">
        <v>20000</v>
      </c>
    </row>
    <row r="70" spans="1:14" ht="16.5">
      <c r="A70" s="94"/>
      <c r="B70" s="77" t="s">
        <v>20</v>
      </c>
      <c r="C70" s="78">
        <f>ROUND(C71/C68,2)</f>
        <v>26091.65</v>
      </c>
      <c r="D70" s="78">
        <f t="shared" ref="D70" si="120">ROUND(D71/D68,2)</f>
        <v>26090.35</v>
      </c>
      <c r="E70" s="78">
        <f t="shared" ref="E70" si="121">ROUND(E71/E68,2)</f>
        <v>26090.35</v>
      </c>
      <c r="F70" s="78">
        <f t="shared" ref="F70" si="122">ROUND(F71/F68,2)</f>
        <v>26091.68</v>
      </c>
      <c r="G70" s="78">
        <f t="shared" ref="G70" si="123">ROUND(G71/G68,2)</f>
        <v>26091.68</v>
      </c>
      <c r="H70" s="78">
        <f t="shared" ref="H70" si="124">ROUND(H71/H68,2)</f>
        <v>26090.35</v>
      </c>
      <c r="I70" s="78">
        <f t="shared" ref="I70" si="125">ROUND(I71/I68,2)</f>
        <v>26090.35</v>
      </c>
      <c r="J70" s="78">
        <f t="shared" ref="J70:K70" si="126">ROUND(J71/J68,2)</f>
        <v>26091.68</v>
      </c>
      <c r="K70" s="78">
        <f t="shared" si="126"/>
        <v>26091.68</v>
      </c>
      <c r="L70" s="78">
        <f t="shared" ref="L70" si="127">ROUND(L71/L68,2)</f>
        <v>26090.35</v>
      </c>
      <c r="M70" s="78">
        <f t="shared" ref="M70" si="128">ROUND(M71/M68,2)</f>
        <v>26090.35</v>
      </c>
      <c r="N70" s="78">
        <f t="shared" ref="N70" si="129">ROUND(N71/N68,2)</f>
        <v>26091.65</v>
      </c>
    </row>
    <row r="71" spans="1:14" ht="16.5">
      <c r="A71" s="94"/>
      <c r="B71" s="77" t="s">
        <v>21</v>
      </c>
      <c r="C71" s="77">
        <f t="shared" ref="C71:F71" si="130">C69*C67</f>
        <v>1787800</v>
      </c>
      <c r="D71" s="77">
        <f t="shared" si="130"/>
        <v>1669000</v>
      </c>
      <c r="E71" s="77">
        <f t="shared" si="130"/>
        <v>1669000</v>
      </c>
      <c r="F71" s="77">
        <f t="shared" si="130"/>
        <v>1775800.0000000002</v>
      </c>
      <c r="G71" s="77">
        <f t="shared" ref="G71:J71" si="131">G69*G67</f>
        <v>1775800.0000000002</v>
      </c>
      <c r="H71" s="77">
        <f t="shared" si="131"/>
        <v>1669000</v>
      </c>
      <c r="I71" s="77">
        <f t="shared" si="131"/>
        <v>1669000</v>
      </c>
      <c r="J71" s="77">
        <f t="shared" si="131"/>
        <v>1775800.0000000002</v>
      </c>
      <c r="K71" s="77">
        <f t="shared" ref="K71:N71" si="132">K69*K67</f>
        <v>1775800.0000000002</v>
      </c>
      <c r="L71" s="77">
        <f t="shared" si="132"/>
        <v>1669000</v>
      </c>
      <c r="M71" s="77">
        <f t="shared" si="132"/>
        <v>1669000</v>
      </c>
      <c r="N71" s="77">
        <f t="shared" si="132"/>
        <v>1787800</v>
      </c>
    </row>
    <row r="72" spans="1:14" ht="15">
      <c r="A72" s="93" t="s">
        <v>32</v>
      </c>
      <c r="B72" s="76" t="s">
        <v>16</v>
      </c>
      <c r="C72" s="76">
        <v>704</v>
      </c>
      <c r="D72" s="76">
        <v>703</v>
      </c>
      <c r="E72" s="76">
        <v>702</v>
      </c>
      <c r="F72" s="76">
        <v>701</v>
      </c>
      <c r="G72" s="76">
        <v>704</v>
      </c>
      <c r="H72" s="76">
        <v>703</v>
      </c>
      <c r="I72" s="76">
        <v>702</v>
      </c>
      <c r="J72" s="76">
        <v>701</v>
      </c>
      <c r="K72" s="76">
        <v>704</v>
      </c>
      <c r="L72" s="76">
        <v>703</v>
      </c>
      <c r="M72" s="76">
        <v>702</v>
      </c>
      <c r="N72" s="76">
        <v>701</v>
      </c>
    </row>
    <row r="73" spans="1:14" ht="16.5">
      <c r="A73" s="94"/>
      <c r="B73" s="77" t="s">
        <v>17</v>
      </c>
      <c r="C73" s="77">
        <f>VLOOKUP(C72,测绘A4!$A$172:$G$265,2,0)</f>
        <v>89.39</v>
      </c>
      <c r="D73" s="77">
        <f>VLOOKUP(D72,测绘A4!$A$172:$G$265,2,0)</f>
        <v>83.45</v>
      </c>
      <c r="E73" s="77">
        <f>VLOOKUP(E72,测绘A4!$A$172:$G$265,2,0)</f>
        <v>83.45</v>
      </c>
      <c r="F73" s="77">
        <f>VLOOKUP(F72,测绘A4!$A$172:$G$265,2,0)</f>
        <v>88.79</v>
      </c>
      <c r="G73" s="77">
        <f>VLOOKUP(G72,测绘A4!$A$93:$G$171,2,0)</f>
        <v>88.79</v>
      </c>
      <c r="H73" s="77">
        <f>VLOOKUP(H72,测绘A4!$A$93:$G$171,2,0)</f>
        <v>83.45</v>
      </c>
      <c r="I73" s="77">
        <f>VLOOKUP(I72,测绘A4!$A$93:$G$171,2,0)</f>
        <v>83.45</v>
      </c>
      <c r="J73" s="77">
        <f>VLOOKUP(J72,测绘A4!$A$93:$G$171,2,0)</f>
        <v>88.79</v>
      </c>
      <c r="K73" s="77">
        <f>VLOOKUP(K72,测绘A4!$A$6:$G$92,2,0)</f>
        <v>88.79</v>
      </c>
      <c r="L73" s="77">
        <f>VLOOKUP(L72,测绘A4!$A$6:$G$92,2,0)</f>
        <v>83.45</v>
      </c>
      <c r="M73" s="77">
        <f>VLOOKUP(M72,测绘A4!$A$6:$G$92,2,0)</f>
        <v>83.45</v>
      </c>
      <c r="N73" s="77">
        <f>VLOOKUP(N72,测绘A4!$A$6:$G$92,2,0)</f>
        <v>89.39</v>
      </c>
    </row>
    <row r="74" spans="1:14" ht="16.5">
      <c r="A74" s="94"/>
      <c r="B74" s="77" t="s">
        <v>18</v>
      </c>
      <c r="C74" s="77">
        <f>VLOOKUP(C72,测绘A4!$A$172:$G$265,3,0)</f>
        <v>68.52</v>
      </c>
      <c r="D74" s="77">
        <f>VLOOKUP(D72,测绘A4!$A$172:$G$265,3,0)</f>
        <v>63.97</v>
      </c>
      <c r="E74" s="77">
        <f>VLOOKUP(E72,测绘A4!$A$172:$G$265,3,0)</f>
        <v>63.97</v>
      </c>
      <c r="F74" s="77">
        <f>VLOOKUP(F72,测绘A4!$A$172:$G$265,3,0)</f>
        <v>68.06</v>
      </c>
      <c r="G74" s="77">
        <f>VLOOKUP(G72,测绘A4!$A$93:$G$171,3,0)</f>
        <v>68.06</v>
      </c>
      <c r="H74" s="77">
        <f>VLOOKUP(H72,测绘A4!$A$93:$G$171,3,0)</f>
        <v>63.97</v>
      </c>
      <c r="I74" s="77">
        <f>VLOOKUP(I72,测绘A4!$A$93:$G$171,3,0)</f>
        <v>63.97</v>
      </c>
      <c r="J74" s="77">
        <f>VLOOKUP(J72,测绘A4!$A$93:$G$171,3,0)</f>
        <v>68.06</v>
      </c>
      <c r="K74" s="77">
        <f>VLOOKUP(K72,测绘A4!$A$6:$G$92,3,0)</f>
        <v>68.06</v>
      </c>
      <c r="L74" s="77">
        <f>VLOOKUP(L72,测绘A4!$A$6:$G$92,3,0)</f>
        <v>63.97</v>
      </c>
      <c r="M74" s="77">
        <f>VLOOKUP(M72,测绘A4!$A$6:$G$92,3,0)</f>
        <v>63.97</v>
      </c>
      <c r="N74" s="77">
        <f>VLOOKUP(N72,测绘A4!$A$6:$G$92,3,0)</f>
        <v>68.52</v>
      </c>
    </row>
    <row r="75" spans="1:14" ht="16.5">
      <c r="A75" s="94"/>
      <c r="B75" s="77" t="s">
        <v>19</v>
      </c>
      <c r="C75" s="77">
        <v>20000</v>
      </c>
      <c r="D75" s="77">
        <v>20000</v>
      </c>
      <c r="E75" s="77">
        <v>20000</v>
      </c>
      <c r="F75" s="77">
        <v>20000</v>
      </c>
      <c r="G75" s="77">
        <v>20000</v>
      </c>
      <c r="H75" s="77">
        <v>20000</v>
      </c>
      <c r="I75" s="77">
        <v>20000</v>
      </c>
      <c r="J75" s="77">
        <v>20000</v>
      </c>
      <c r="K75" s="77">
        <v>20000</v>
      </c>
      <c r="L75" s="77">
        <v>20000</v>
      </c>
      <c r="M75" s="77">
        <v>20000</v>
      </c>
      <c r="N75" s="84">
        <v>20000</v>
      </c>
    </row>
    <row r="76" spans="1:14" ht="16.5">
      <c r="A76" s="94"/>
      <c r="B76" s="77" t="s">
        <v>20</v>
      </c>
      <c r="C76" s="78">
        <f>ROUND(C77/C74,2)</f>
        <v>26091.65</v>
      </c>
      <c r="D76" s="78">
        <f t="shared" ref="D76" si="133">ROUND(D77/D74,2)</f>
        <v>26090.35</v>
      </c>
      <c r="E76" s="78">
        <f t="shared" ref="E76" si="134">ROUND(E77/E74,2)</f>
        <v>26090.35</v>
      </c>
      <c r="F76" s="78">
        <f t="shared" ref="F76" si="135">ROUND(F77/F74,2)</f>
        <v>26091.68</v>
      </c>
      <c r="G76" s="78">
        <f t="shared" ref="G76" si="136">ROUND(G77/G74,2)</f>
        <v>26091.68</v>
      </c>
      <c r="H76" s="78">
        <f t="shared" ref="H76" si="137">ROUND(H77/H74,2)</f>
        <v>26090.35</v>
      </c>
      <c r="I76" s="78">
        <f t="shared" ref="I76" si="138">ROUND(I77/I74,2)</f>
        <v>26090.35</v>
      </c>
      <c r="J76" s="78">
        <f t="shared" ref="J76:K76" si="139">ROUND(J77/J74,2)</f>
        <v>26091.68</v>
      </c>
      <c r="K76" s="78">
        <f t="shared" si="139"/>
        <v>26091.68</v>
      </c>
      <c r="L76" s="78">
        <f t="shared" ref="L76" si="140">ROUND(L77/L74,2)</f>
        <v>26090.35</v>
      </c>
      <c r="M76" s="78">
        <f t="shared" ref="M76" si="141">ROUND(M77/M74,2)</f>
        <v>26090.35</v>
      </c>
      <c r="N76" s="78">
        <f t="shared" ref="N76" si="142">ROUND(N77/N74,2)</f>
        <v>26091.65</v>
      </c>
    </row>
    <row r="77" spans="1:14" ht="16.5">
      <c r="A77" s="94"/>
      <c r="B77" s="77" t="s">
        <v>21</v>
      </c>
      <c r="C77" s="77">
        <f t="shared" ref="C77:F77" si="143">C75*C73</f>
        <v>1787800</v>
      </c>
      <c r="D77" s="77">
        <f t="shared" si="143"/>
        <v>1669000</v>
      </c>
      <c r="E77" s="77">
        <f t="shared" si="143"/>
        <v>1669000</v>
      </c>
      <c r="F77" s="77">
        <f t="shared" si="143"/>
        <v>1775800.0000000002</v>
      </c>
      <c r="G77" s="77">
        <f t="shared" ref="G77:J77" si="144">G75*G73</f>
        <v>1775800.0000000002</v>
      </c>
      <c r="H77" s="77">
        <f t="shared" si="144"/>
        <v>1669000</v>
      </c>
      <c r="I77" s="77">
        <f t="shared" si="144"/>
        <v>1669000</v>
      </c>
      <c r="J77" s="77">
        <f t="shared" si="144"/>
        <v>1775800.0000000002</v>
      </c>
      <c r="K77" s="77">
        <f t="shared" ref="K77:N77" si="145">K75*K73</f>
        <v>1775800.0000000002</v>
      </c>
      <c r="L77" s="77">
        <f t="shared" si="145"/>
        <v>1669000</v>
      </c>
      <c r="M77" s="77">
        <f t="shared" si="145"/>
        <v>1669000</v>
      </c>
      <c r="N77" s="77">
        <f t="shared" si="145"/>
        <v>1787800</v>
      </c>
    </row>
    <row r="78" spans="1:14" ht="15">
      <c r="A78" s="93" t="s">
        <v>33</v>
      </c>
      <c r="B78" s="76" t="s">
        <v>16</v>
      </c>
      <c r="C78" s="76">
        <v>604</v>
      </c>
      <c r="D78" s="76">
        <v>603</v>
      </c>
      <c r="E78" s="76">
        <v>602</v>
      </c>
      <c r="F78" s="76">
        <v>601</v>
      </c>
      <c r="G78" s="76">
        <v>604</v>
      </c>
      <c r="H78" s="76">
        <v>603</v>
      </c>
      <c r="I78" s="76">
        <v>602</v>
      </c>
      <c r="J78" s="76">
        <v>601</v>
      </c>
      <c r="K78" s="76">
        <v>604</v>
      </c>
      <c r="L78" s="76">
        <v>603</v>
      </c>
      <c r="M78" s="76">
        <v>602</v>
      </c>
      <c r="N78" s="76">
        <v>601</v>
      </c>
    </row>
    <row r="79" spans="1:14" ht="16.5">
      <c r="A79" s="94"/>
      <c r="B79" s="77" t="s">
        <v>17</v>
      </c>
      <c r="C79" s="77">
        <f>VLOOKUP(C78,测绘A4!$A$172:$G$265,2,0)</f>
        <v>89.39</v>
      </c>
      <c r="D79" s="77">
        <f>VLOOKUP(D78,测绘A4!$A$172:$G$265,2,0)</f>
        <v>83.45</v>
      </c>
      <c r="E79" s="77">
        <f>VLOOKUP(E78,测绘A4!$A$172:$G$265,2,0)</f>
        <v>83.45</v>
      </c>
      <c r="F79" s="77">
        <f>VLOOKUP(F78,测绘A4!$A$172:$G$265,2,0)</f>
        <v>88.79</v>
      </c>
      <c r="G79" s="77">
        <f>VLOOKUP(G78,测绘A4!$A$93:$G$171,2,0)</f>
        <v>88.79</v>
      </c>
      <c r="H79" s="77">
        <f>VLOOKUP(H78,测绘A4!$A$93:$G$171,2,0)</f>
        <v>83.45</v>
      </c>
      <c r="I79" s="77">
        <f>VLOOKUP(I78,测绘A4!$A$93:$G$171,2,0)</f>
        <v>83.45</v>
      </c>
      <c r="J79" s="77">
        <f>VLOOKUP(J78,测绘A4!$A$93:$G$171,2,0)</f>
        <v>88.79</v>
      </c>
      <c r="K79" s="77">
        <f>VLOOKUP(K78,测绘A4!$A$6:$G$92,2,0)</f>
        <v>88.79</v>
      </c>
      <c r="L79" s="77">
        <f>VLOOKUP(L78,测绘A4!$A$6:$G$92,2,0)</f>
        <v>83.45</v>
      </c>
      <c r="M79" s="77">
        <f>VLOOKUP(M78,测绘A4!$A$6:$G$92,2,0)</f>
        <v>83.45</v>
      </c>
      <c r="N79" s="77">
        <f>VLOOKUP(N78,测绘A4!$A$6:$G$92,2,0)</f>
        <v>89.39</v>
      </c>
    </row>
    <row r="80" spans="1:14" ht="16.5">
      <c r="A80" s="94"/>
      <c r="B80" s="77" t="s">
        <v>18</v>
      </c>
      <c r="C80" s="77">
        <f>VLOOKUP(C78,测绘A4!$A$172:$G$265,3,0)</f>
        <v>68.52</v>
      </c>
      <c r="D80" s="77">
        <f>VLOOKUP(D78,测绘A4!$A$172:$G$265,3,0)</f>
        <v>63.97</v>
      </c>
      <c r="E80" s="77">
        <f>VLOOKUP(E78,测绘A4!$A$172:$G$265,3,0)</f>
        <v>63.97</v>
      </c>
      <c r="F80" s="77">
        <f>VLOOKUP(F78,测绘A4!$A$172:$G$265,3,0)</f>
        <v>68.06</v>
      </c>
      <c r="G80" s="77">
        <f>VLOOKUP(G78,测绘A4!$A$93:$G$171,3,0)</f>
        <v>68.06</v>
      </c>
      <c r="H80" s="77">
        <f>VLOOKUP(H78,测绘A4!$A$93:$G$171,3,0)</f>
        <v>63.97</v>
      </c>
      <c r="I80" s="77">
        <f>VLOOKUP(I78,测绘A4!$A$93:$G$171,3,0)</f>
        <v>63.97</v>
      </c>
      <c r="J80" s="77">
        <f>VLOOKUP(J78,测绘A4!$A$93:$G$171,3,0)</f>
        <v>68.06</v>
      </c>
      <c r="K80" s="77">
        <f>VLOOKUP(K78,测绘A4!$A$6:$G$92,3,0)</f>
        <v>68.06</v>
      </c>
      <c r="L80" s="77">
        <f>VLOOKUP(L78,测绘A4!$A$6:$G$92,3,0)</f>
        <v>63.97</v>
      </c>
      <c r="M80" s="77">
        <f>VLOOKUP(M78,测绘A4!$A$6:$G$92,3,0)</f>
        <v>63.97</v>
      </c>
      <c r="N80" s="77">
        <f>VLOOKUP(N78,测绘A4!$A$6:$G$92,3,0)</f>
        <v>68.52</v>
      </c>
    </row>
    <row r="81" spans="1:14" ht="16.5">
      <c r="A81" s="94"/>
      <c r="B81" s="77" t="s">
        <v>19</v>
      </c>
      <c r="C81" s="77">
        <v>20000</v>
      </c>
      <c r="D81" s="77">
        <v>20000</v>
      </c>
      <c r="E81" s="77">
        <v>20000</v>
      </c>
      <c r="F81" s="77">
        <v>20000</v>
      </c>
      <c r="G81" s="77">
        <v>20000</v>
      </c>
      <c r="H81" s="77">
        <v>20000</v>
      </c>
      <c r="I81" s="77">
        <v>20000</v>
      </c>
      <c r="J81" s="77">
        <v>20000</v>
      </c>
      <c r="K81" s="77">
        <v>20000</v>
      </c>
      <c r="L81" s="77">
        <v>20000</v>
      </c>
      <c r="M81" s="77">
        <v>20000</v>
      </c>
      <c r="N81" s="84">
        <v>20000</v>
      </c>
    </row>
    <row r="82" spans="1:14" ht="16.5">
      <c r="A82" s="94"/>
      <c r="B82" s="77" t="s">
        <v>20</v>
      </c>
      <c r="C82" s="78">
        <f>ROUND(C83/C80,2)</f>
        <v>26091.65</v>
      </c>
      <c r="D82" s="78">
        <f t="shared" ref="D82" si="146">ROUND(D83/D80,2)</f>
        <v>26090.35</v>
      </c>
      <c r="E82" s="78">
        <f t="shared" ref="E82" si="147">ROUND(E83/E80,2)</f>
        <v>26090.35</v>
      </c>
      <c r="F82" s="78">
        <f t="shared" ref="F82" si="148">ROUND(F83/F80,2)</f>
        <v>26091.68</v>
      </c>
      <c r="G82" s="78">
        <f t="shared" ref="G82" si="149">ROUND(G83/G80,2)</f>
        <v>26091.68</v>
      </c>
      <c r="H82" s="78">
        <f t="shared" ref="H82" si="150">ROUND(H83/H80,2)</f>
        <v>26090.35</v>
      </c>
      <c r="I82" s="78">
        <f t="shared" ref="I82" si="151">ROUND(I83/I80,2)</f>
        <v>26090.35</v>
      </c>
      <c r="J82" s="78">
        <f t="shared" ref="J82:K82" si="152">ROUND(J83/J80,2)</f>
        <v>26091.68</v>
      </c>
      <c r="K82" s="78">
        <f t="shared" si="152"/>
        <v>26091.68</v>
      </c>
      <c r="L82" s="78">
        <f t="shared" ref="L82" si="153">ROUND(L83/L80,2)</f>
        <v>26090.35</v>
      </c>
      <c r="M82" s="78">
        <f t="shared" ref="M82" si="154">ROUND(M83/M80,2)</f>
        <v>26090.35</v>
      </c>
      <c r="N82" s="78">
        <f t="shared" ref="N82" si="155">ROUND(N83/N80,2)</f>
        <v>26091.65</v>
      </c>
    </row>
    <row r="83" spans="1:14" ht="16.5">
      <c r="A83" s="94"/>
      <c r="B83" s="77" t="s">
        <v>21</v>
      </c>
      <c r="C83" s="77">
        <f t="shared" ref="C83:F83" si="156">C81*C79</f>
        <v>1787800</v>
      </c>
      <c r="D83" s="77">
        <f t="shared" si="156"/>
        <v>1669000</v>
      </c>
      <c r="E83" s="77">
        <f t="shared" si="156"/>
        <v>1669000</v>
      </c>
      <c r="F83" s="77">
        <f t="shared" si="156"/>
        <v>1775800.0000000002</v>
      </c>
      <c r="G83" s="77">
        <f t="shared" ref="G83:J83" si="157">G81*G79</f>
        <v>1775800.0000000002</v>
      </c>
      <c r="H83" s="77">
        <f t="shared" si="157"/>
        <v>1669000</v>
      </c>
      <c r="I83" s="77">
        <f t="shared" si="157"/>
        <v>1669000</v>
      </c>
      <c r="J83" s="77">
        <f t="shared" si="157"/>
        <v>1775800.0000000002</v>
      </c>
      <c r="K83" s="77">
        <f t="shared" ref="K83:N83" si="158">K81*K79</f>
        <v>1775800.0000000002</v>
      </c>
      <c r="L83" s="77">
        <f t="shared" si="158"/>
        <v>1669000</v>
      </c>
      <c r="M83" s="77">
        <f t="shared" si="158"/>
        <v>1669000</v>
      </c>
      <c r="N83" s="77">
        <f t="shared" si="158"/>
        <v>1787800</v>
      </c>
    </row>
    <row r="84" spans="1:14" ht="15">
      <c r="A84" s="93" t="s">
        <v>34</v>
      </c>
      <c r="B84" s="76" t="s">
        <v>16</v>
      </c>
      <c r="C84" s="76">
        <v>504</v>
      </c>
      <c r="D84" s="76">
        <v>503</v>
      </c>
      <c r="E84" s="76">
        <v>502</v>
      </c>
      <c r="F84" s="76">
        <v>501</v>
      </c>
      <c r="G84" s="76">
        <v>504</v>
      </c>
      <c r="H84" s="76">
        <v>503</v>
      </c>
      <c r="I84" s="76">
        <v>502</v>
      </c>
      <c r="J84" s="76">
        <v>501</v>
      </c>
      <c r="K84" s="76">
        <v>504</v>
      </c>
      <c r="L84" s="76">
        <v>503</v>
      </c>
      <c r="M84" s="76">
        <v>502</v>
      </c>
      <c r="N84" s="76">
        <v>501</v>
      </c>
    </row>
    <row r="85" spans="1:14" ht="16.5">
      <c r="A85" s="94"/>
      <c r="B85" s="77" t="s">
        <v>17</v>
      </c>
      <c r="C85" s="77">
        <f>VLOOKUP(C84,测绘A4!$A$172:$G$265,2,0)</f>
        <v>89.39</v>
      </c>
      <c r="D85" s="77">
        <f>VLOOKUP(D84,测绘A4!$A$172:$G$265,2,0)</f>
        <v>83.45</v>
      </c>
      <c r="E85" s="77">
        <f>VLOOKUP(E84,测绘A4!$A$172:$G$265,2,0)</f>
        <v>83.45</v>
      </c>
      <c r="F85" s="77">
        <f>VLOOKUP(F84,测绘A4!$A$172:$G$265,2,0)</f>
        <v>88.79</v>
      </c>
      <c r="G85" s="77">
        <f>VLOOKUP(G84,测绘A4!$A$93:$G$171,2,0)</f>
        <v>88.79</v>
      </c>
      <c r="H85" s="77">
        <f>VLOOKUP(H84,测绘A4!$A$93:$G$171,2,0)</f>
        <v>83.45</v>
      </c>
      <c r="I85" s="77">
        <f>VLOOKUP(I84,测绘A4!$A$93:$G$171,2,0)</f>
        <v>83.45</v>
      </c>
      <c r="J85" s="77">
        <f>VLOOKUP(J84,测绘A4!$A$93:$G$171,2,0)</f>
        <v>88.79</v>
      </c>
      <c r="K85" s="77">
        <f>VLOOKUP(K84,测绘A4!$A$6:$G$92,2,0)</f>
        <v>88.79</v>
      </c>
      <c r="L85" s="77">
        <f>VLOOKUP(L84,测绘A4!$A$6:$G$92,2,0)</f>
        <v>83.45</v>
      </c>
      <c r="M85" s="77">
        <f>VLOOKUP(M84,测绘A4!$A$6:$G$92,2,0)</f>
        <v>83.45</v>
      </c>
      <c r="N85" s="77">
        <f>VLOOKUP(N84,测绘A4!$A$6:$G$92,2,0)</f>
        <v>89.39</v>
      </c>
    </row>
    <row r="86" spans="1:14" ht="16.5">
      <c r="A86" s="94"/>
      <c r="B86" s="77" t="s">
        <v>18</v>
      </c>
      <c r="C86" s="77">
        <f>VLOOKUP(C84,测绘A4!$A$172:$G$265,3,0)</f>
        <v>68.52</v>
      </c>
      <c r="D86" s="77">
        <f>VLOOKUP(D84,测绘A4!$A$172:$G$265,3,0)</f>
        <v>63.97</v>
      </c>
      <c r="E86" s="77">
        <f>VLOOKUP(E84,测绘A4!$A$172:$G$265,3,0)</f>
        <v>63.97</v>
      </c>
      <c r="F86" s="77">
        <f>VLOOKUP(F84,测绘A4!$A$172:$G$265,3,0)</f>
        <v>68.06</v>
      </c>
      <c r="G86" s="77">
        <f>VLOOKUP(G84,测绘A4!$A$93:$G$171,3,0)</f>
        <v>68.06</v>
      </c>
      <c r="H86" s="77">
        <f>VLOOKUP(H84,测绘A4!$A$93:$G$171,3,0)</f>
        <v>63.97</v>
      </c>
      <c r="I86" s="77">
        <f>VLOOKUP(I84,测绘A4!$A$93:$G$171,3,0)</f>
        <v>63.97</v>
      </c>
      <c r="J86" s="77">
        <f>VLOOKUP(J84,测绘A4!$A$93:$G$171,3,0)</f>
        <v>68.06</v>
      </c>
      <c r="K86" s="77">
        <f>VLOOKUP(K84,测绘A4!$A$6:$G$92,3,0)</f>
        <v>68.06</v>
      </c>
      <c r="L86" s="77">
        <f>VLOOKUP(L84,测绘A4!$A$6:$G$92,3,0)</f>
        <v>63.97</v>
      </c>
      <c r="M86" s="77">
        <f>VLOOKUP(M84,测绘A4!$A$6:$G$92,3,0)</f>
        <v>63.97</v>
      </c>
      <c r="N86" s="77">
        <f>VLOOKUP(N84,测绘A4!$A$6:$G$92,3,0)</f>
        <v>68.52</v>
      </c>
    </row>
    <row r="87" spans="1:14" ht="16.5">
      <c r="A87" s="94"/>
      <c r="B87" s="77" t="s">
        <v>19</v>
      </c>
      <c r="C87" s="77">
        <v>20000</v>
      </c>
      <c r="D87" s="77">
        <v>20000</v>
      </c>
      <c r="E87" s="77">
        <v>20000</v>
      </c>
      <c r="F87" s="77">
        <v>20000</v>
      </c>
      <c r="G87" s="77">
        <v>20000</v>
      </c>
      <c r="H87" s="77">
        <v>20000</v>
      </c>
      <c r="I87" s="77">
        <v>20000</v>
      </c>
      <c r="J87" s="77">
        <v>20000</v>
      </c>
      <c r="K87" s="77">
        <v>20000</v>
      </c>
      <c r="L87" s="77">
        <v>20000</v>
      </c>
      <c r="M87" s="77">
        <v>20000</v>
      </c>
      <c r="N87" s="84">
        <v>20000</v>
      </c>
    </row>
    <row r="88" spans="1:14" ht="16.5">
      <c r="A88" s="94"/>
      <c r="B88" s="77" t="s">
        <v>20</v>
      </c>
      <c r="C88" s="78">
        <f>ROUND(C89/C86,2)</f>
        <v>26091.65</v>
      </c>
      <c r="D88" s="78">
        <f t="shared" ref="D88" si="159">ROUND(D89/D86,2)</f>
        <v>26090.35</v>
      </c>
      <c r="E88" s="78">
        <f t="shared" ref="E88" si="160">ROUND(E89/E86,2)</f>
        <v>26090.35</v>
      </c>
      <c r="F88" s="78">
        <f t="shared" ref="F88" si="161">ROUND(F89/F86,2)</f>
        <v>26091.68</v>
      </c>
      <c r="G88" s="78">
        <f t="shared" ref="G88" si="162">ROUND(G89/G86,2)</f>
        <v>26091.68</v>
      </c>
      <c r="H88" s="78">
        <f t="shared" ref="H88" si="163">ROUND(H89/H86,2)</f>
        <v>26090.35</v>
      </c>
      <c r="I88" s="78">
        <f t="shared" ref="I88" si="164">ROUND(I89/I86,2)</f>
        <v>26090.35</v>
      </c>
      <c r="J88" s="78">
        <f t="shared" ref="J88:K88" si="165">ROUND(J89/J86,2)</f>
        <v>26091.68</v>
      </c>
      <c r="K88" s="78">
        <f t="shared" si="165"/>
        <v>26091.68</v>
      </c>
      <c r="L88" s="78">
        <f t="shared" ref="L88" si="166">ROUND(L89/L86,2)</f>
        <v>26090.35</v>
      </c>
      <c r="M88" s="78">
        <f t="shared" ref="M88" si="167">ROUND(M89/M86,2)</f>
        <v>26090.35</v>
      </c>
      <c r="N88" s="78">
        <f t="shared" ref="N88" si="168">ROUND(N89/N86,2)</f>
        <v>26091.65</v>
      </c>
    </row>
    <row r="89" spans="1:14" ht="16.5">
      <c r="A89" s="94"/>
      <c r="B89" s="77" t="s">
        <v>21</v>
      </c>
      <c r="C89" s="77">
        <f t="shared" ref="C89:F89" si="169">C87*C85</f>
        <v>1787800</v>
      </c>
      <c r="D89" s="77">
        <f t="shared" si="169"/>
        <v>1669000</v>
      </c>
      <c r="E89" s="77">
        <f t="shared" si="169"/>
        <v>1669000</v>
      </c>
      <c r="F89" s="77">
        <f t="shared" si="169"/>
        <v>1775800.0000000002</v>
      </c>
      <c r="G89" s="77">
        <f t="shared" ref="G89:J89" si="170">G87*G85</f>
        <v>1775800.0000000002</v>
      </c>
      <c r="H89" s="77">
        <f t="shared" si="170"/>
        <v>1669000</v>
      </c>
      <c r="I89" s="77">
        <f t="shared" si="170"/>
        <v>1669000</v>
      </c>
      <c r="J89" s="77">
        <f t="shared" si="170"/>
        <v>1775800.0000000002</v>
      </c>
      <c r="K89" s="77">
        <f t="shared" ref="K89:N89" si="171">K87*K85</f>
        <v>1775800.0000000002</v>
      </c>
      <c r="L89" s="77">
        <f t="shared" si="171"/>
        <v>1669000</v>
      </c>
      <c r="M89" s="77">
        <f t="shared" si="171"/>
        <v>1669000</v>
      </c>
      <c r="N89" s="77">
        <f t="shared" si="171"/>
        <v>1787800</v>
      </c>
    </row>
    <row r="90" spans="1:14" ht="15">
      <c r="A90" s="93" t="s">
        <v>35</v>
      </c>
      <c r="B90" s="76" t="s">
        <v>16</v>
      </c>
      <c r="C90" s="76">
        <v>404</v>
      </c>
      <c r="D90" s="76">
        <v>403</v>
      </c>
      <c r="E90" s="76">
        <v>402</v>
      </c>
      <c r="F90" s="76">
        <v>401</v>
      </c>
      <c r="G90" s="76">
        <v>404</v>
      </c>
      <c r="H90" s="76">
        <v>403</v>
      </c>
      <c r="I90" s="76">
        <v>402</v>
      </c>
      <c r="J90" s="76">
        <v>401</v>
      </c>
      <c r="K90" s="76">
        <v>404</v>
      </c>
      <c r="L90" s="76">
        <v>403</v>
      </c>
      <c r="M90" s="76">
        <v>402</v>
      </c>
      <c r="N90" s="76">
        <v>401</v>
      </c>
    </row>
    <row r="91" spans="1:14" ht="16.5">
      <c r="A91" s="94"/>
      <c r="B91" s="77" t="s">
        <v>17</v>
      </c>
      <c r="C91" s="77">
        <f>VLOOKUP(C90,测绘A4!$A$172:$G$265,2,0)</f>
        <v>89.39</v>
      </c>
      <c r="D91" s="77">
        <f>VLOOKUP(D90,测绘A4!$A$172:$G$265,2,0)</f>
        <v>83.45</v>
      </c>
      <c r="E91" s="77">
        <f>VLOOKUP(E90,测绘A4!$A$172:$G$265,2,0)</f>
        <v>83.45</v>
      </c>
      <c r="F91" s="77">
        <f>VLOOKUP(F90,测绘A4!$A$172:$G$265,2,0)</f>
        <v>88.79</v>
      </c>
      <c r="G91" s="77">
        <f>VLOOKUP(G90,测绘A4!$A$93:$G$171,2,0)</f>
        <v>88.79</v>
      </c>
      <c r="H91" s="77">
        <f>VLOOKUP(H90,测绘A4!$A$93:$G$171,2,0)</f>
        <v>83.45</v>
      </c>
      <c r="I91" s="77">
        <f>VLOOKUP(I90,测绘A4!$A$93:$G$171,2,0)</f>
        <v>83.45</v>
      </c>
      <c r="J91" s="77">
        <f>VLOOKUP(J90,测绘A4!$A$93:$G$171,2,0)</f>
        <v>88.79</v>
      </c>
      <c r="K91" s="77">
        <f>VLOOKUP(K90,测绘A4!$A$6:$G$92,2,0)</f>
        <v>88.79</v>
      </c>
      <c r="L91" s="77">
        <f>VLOOKUP(L90,测绘A4!$A$6:$G$92,2,0)</f>
        <v>83.45</v>
      </c>
      <c r="M91" s="77">
        <f>VLOOKUP(M90,测绘A4!$A$6:$G$92,2,0)</f>
        <v>83.45</v>
      </c>
      <c r="N91" s="77">
        <f>VLOOKUP(N90,测绘A4!$A$6:$G$92,2,0)</f>
        <v>89.39</v>
      </c>
    </row>
    <row r="92" spans="1:14" ht="16.5">
      <c r="A92" s="94"/>
      <c r="B92" s="77" t="s">
        <v>18</v>
      </c>
      <c r="C92" s="77">
        <f>VLOOKUP(C90,测绘A4!$A$172:$G$265,3,0)</f>
        <v>68.52</v>
      </c>
      <c r="D92" s="77">
        <f>VLOOKUP(D90,测绘A4!$A$172:$G$265,3,0)</f>
        <v>63.97</v>
      </c>
      <c r="E92" s="77">
        <f>VLOOKUP(E90,测绘A4!$A$172:$G$265,3,0)</f>
        <v>63.97</v>
      </c>
      <c r="F92" s="77">
        <f>VLOOKUP(F90,测绘A4!$A$172:$G$265,3,0)</f>
        <v>68.06</v>
      </c>
      <c r="G92" s="77">
        <f>VLOOKUP(G90,测绘A4!$A$93:$G$171,3,0)</f>
        <v>68.06</v>
      </c>
      <c r="H92" s="77">
        <f>VLOOKUP(H90,测绘A4!$A$93:$G$171,3,0)</f>
        <v>63.97</v>
      </c>
      <c r="I92" s="77">
        <f>VLOOKUP(I90,测绘A4!$A$93:$G$171,3,0)</f>
        <v>63.97</v>
      </c>
      <c r="J92" s="77">
        <f>VLOOKUP(J90,测绘A4!$A$93:$G$171,3,0)</f>
        <v>68.06</v>
      </c>
      <c r="K92" s="77">
        <f>VLOOKUP(K90,测绘A4!$A$6:$G$92,3,0)</f>
        <v>68.06</v>
      </c>
      <c r="L92" s="77">
        <f>VLOOKUP(L90,测绘A4!$A$6:$G$92,3,0)</f>
        <v>63.97</v>
      </c>
      <c r="M92" s="77">
        <f>VLOOKUP(M90,测绘A4!$A$6:$G$92,3,0)</f>
        <v>63.97</v>
      </c>
      <c r="N92" s="77">
        <f>VLOOKUP(N90,测绘A4!$A$6:$G$92,3,0)</f>
        <v>68.52</v>
      </c>
    </row>
    <row r="93" spans="1:14" ht="16.5">
      <c r="A93" s="94"/>
      <c r="B93" s="77" t="s">
        <v>19</v>
      </c>
      <c r="C93" s="77">
        <v>20000</v>
      </c>
      <c r="D93" s="77">
        <v>20000</v>
      </c>
      <c r="E93" s="77">
        <v>20000</v>
      </c>
      <c r="F93" s="77">
        <v>20000</v>
      </c>
      <c r="G93" s="77">
        <v>20000</v>
      </c>
      <c r="H93" s="77">
        <v>20000</v>
      </c>
      <c r="I93" s="77">
        <v>20000</v>
      </c>
      <c r="J93" s="77">
        <v>20000</v>
      </c>
      <c r="K93" s="77">
        <v>20000</v>
      </c>
      <c r="L93" s="77">
        <v>20000</v>
      </c>
      <c r="M93" s="77">
        <v>20000</v>
      </c>
      <c r="N93" s="84">
        <v>20000</v>
      </c>
    </row>
    <row r="94" spans="1:14" ht="16.5">
      <c r="A94" s="94"/>
      <c r="B94" s="77" t="s">
        <v>20</v>
      </c>
      <c r="C94" s="78">
        <f>ROUND(C95/C92,2)</f>
        <v>26091.65</v>
      </c>
      <c r="D94" s="78">
        <f t="shared" ref="D94" si="172">ROUND(D95/D92,2)</f>
        <v>26090.35</v>
      </c>
      <c r="E94" s="78">
        <f t="shared" ref="E94" si="173">ROUND(E95/E92,2)</f>
        <v>26090.35</v>
      </c>
      <c r="F94" s="78">
        <f t="shared" ref="F94" si="174">ROUND(F95/F92,2)</f>
        <v>26091.68</v>
      </c>
      <c r="G94" s="78">
        <f t="shared" ref="G94" si="175">ROUND(G95/G92,2)</f>
        <v>26091.68</v>
      </c>
      <c r="H94" s="78">
        <f t="shared" ref="H94" si="176">ROUND(H95/H92,2)</f>
        <v>26090.35</v>
      </c>
      <c r="I94" s="78">
        <f t="shared" ref="I94" si="177">ROUND(I95/I92,2)</f>
        <v>26090.35</v>
      </c>
      <c r="J94" s="78">
        <f t="shared" ref="J94:K94" si="178">ROUND(J95/J92,2)</f>
        <v>26091.68</v>
      </c>
      <c r="K94" s="78">
        <f t="shared" si="178"/>
        <v>26091.68</v>
      </c>
      <c r="L94" s="78">
        <f t="shared" ref="L94" si="179">ROUND(L95/L92,2)</f>
        <v>26090.35</v>
      </c>
      <c r="M94" s="78">
        <f t="shared" ref="M94" si="180">ROUND(M95/M92,2)</f>
        <v>26090.35</v>
      </c>
      <c r="N94" s="78">
        <f t="shared" ref="N94" si="181">ROUND(N95/N92,2)</f>
        <v>26091.65</v>
      </c>
    </row>
    <row r="95" spans="1:14" ht="16.5">
      <c r="A95" s="94"/>
      <c r="B95" s="77" t="s">
        <v>21</v>
      </c>
      <c r="C95" s="77">
        <f t="shared" ref="C95:F95" si="182">C93*C91</f>
        <v>1787800</v>
      </c>
      <c r="D95" s="77">
        <f t="shared" si="182"/>
        <v>1669000</v>
      </c>
      <c r="E95" s="77">
        <f t="shared" si="182"/>
        <v>1669000</v>
      </c>
      <c r="F95" s="77">
        <f t="shared" si="182"/>
        <v>1775800.0000000002</v>
      </c>
      <c r="G95" s="77">
        <f t="shared" ref="G95:J95" si="183">G93*G91</f>
        <v>1775800.0000000002</v>
      </c>
      <c r="H95" s="77">
        <f t="shared" si="183"/>
        <v>1669000</v>
      </c>
      <c r="I95" s="77">
        <f t="shared" si="183"/>
        <v>1669000</v>
      </c>
      <c r="J95" s="77">
        <f t="shared" si="183"/>
        <v>1775800.0000000002</v>
      </c>
      <c r="K95" s="77">
        <f t="shared" ref="K95:N95" si="184">K93*K91</f>
        <v>1775800.0000000002</v>
      </c>
      <c r="L95" s="77">
        <f t="shared" si="184"/>
        <v>1669000</v>
      </c>
      <c r="M95" s="77">
        <f t="shared" si="184"/>
        <v>1669000</v>
      </c>
      <c r="N95" s="77">
        <f t="shared" si="184"/>
        <v>1787800</v>
      </c>
    </row>
    <row r="96" spans="1:14" ht="15">
      <c r="A96" s="93" t="s">
        <v>36</v>
      </c>
      <c r="B96" s="76" t="s">
        <v>16</v>
      </c>
      <c r="C96" s="76">
        <v>304</v>
      </c>
      <c r="D96" s="76">
        <v>303</v>
      </c>
      <c r="E96" s="76">
        <v>302</v>
      </c>
      <c r="F96" s="76">
        <v>301</v>
      </c>
      <c r="G96" s="76">
        <v>304</v>
      </c>
      <c r="H96" s="76">
        <v>303</v>
      </c>
      <c r="I96" s="76">
        <v>302</v>
      </c>
      <c r="J96" s="76">
        <v>301</v>
      </c>
      <c r="K96" s="76">
        <v>304</v>
      </c>
      <c r="L96" s="76">
        <v>303</v>
      </c>
      <c r="M96" s="76">
        <v>302</v>
      </c>
      <c r="N96" s="76">
        <v>301</v>
      </c>
    </row>
    <row r="97" spans="1:14" ht="16.5">
      <c r="A97" s="94"/>
      <c r="B97" s="77" t="s">
        <v>17</v>
      </c>
      <c r="C97" s="77">
        <f>VLOOKUP(C96,测绘A4!$A$172:$G$265,2,0)</f>
        <v>89.39</v>
      </c>
      <c r="D97" s="77">
        <f>VLOOKUP(D96,测绘A4!$A$172:$G$265,2,0)</f>
        <v>83.45</v>
      </c>
      <c r="E97" s="77">
        <f>VLOOKUP(E96,测绘A4!$A$172:$G$265,2,0)</f>
        <v>83.45</v>
      </c>
      <c r="F97" s="77">
        <f>VLOOKUP(F96,测绘A4!$A$172:$G$265,2,0)</f>
        <v>88.79</v>
      </c>
      <c r="G97" s="77">
        <f>VLOOKUP(G96,测绘A4!$A$93:$G$171,2,0)</f>
        <v>88.79</v>
      </c>
      <c r="H97" s="77">
        <f>VLOOKUP(H96,测绘A4!$A$93:$G$171,2,0)</f>
        <v>83.45</v>
      </c>
      <c r="I97" s="77">
        <f>VLOOKUP(I96,测绘A4!$A$93:$G$171,2,0)</f>
        <v>83.45</v>
      </c>
      <c r="J97" s="77">
        <f>VLOOKUP(J96,测绘A4!$A$93:$G$171,2,0)</f>
        <v>88.79</v>
      </c>
      <c r="K97" s="77">
        <f>VLOOKUP(K96,测绘A4!$A$6:$G$92,2,0)</f>
        <v>88.79</v>
      </c>
      <c r="L97" s="77">
        <f>VLOOKUP(L96,测绘A4!$A$6:$G$92,2,0)</f>
        <v>83.45</v>
      </c>
      <c r="M97" s="77">
        <f>VLOOKUP(M96,测绘A4!$A$6:$G$92,2,0)</f>
        <v>83.45</v>
      </c>
      <c r="N97" s="77">
        <f>VLOOKUP(N96,测绘A4!$A$6:$G$92,2,0)</f>
        <v>89.39</v>
      </c>
    </row>
    <row r="98" spans="1:14" ht="16.5">
      <c r="A98" s="94"/>
      <c r="B98" s="77" t="s">
        <v>18</v>
      </c>
      <c r="C98" s="77">
        <f>VLOOKUP(C96,测绘A4!$A$172:$G$265,3,0)</f>
        <v>68.52</v>
      </c>
      <c r="D98" s="77">
        <f>VLOOKUP(D96,测绘A4!$A$172:$G$265,3,0)</f>
        <v>63.97</v>
      </c>
      <c r="E98" s="77">
        <f>VLOOKUP(E96,测绘A4!$A$172:$G$265,3,0)</f>
        <v>63.97</v>
      </c>
      <c r="F98" s="77">
        <f>VLOOKUP(F96,测绘A4!$A$172:$G$265,3,0)</f>
        <v>68.06</v>
      </c>
      <c r="G98" s="77">
        <f>VLOOKUP(G96,测绘A4!$A$93:$G$171,3,0)</f>
        <v>68.06</v>
      </c>
      <c r="H98" s="77">
        <f>VLOOKUP(H96,测绘A4!$A$93:$G$171,3,0)</f>
        <v>63.97</v>
      </c>
      <c r="I98" s="77">
        <f>VLOOKUP(I96,测绘A4!$A$93:$G$171,3,0)</f>
        <v>63.97</v>
      </c>
      <c r="J98" s="77">
        <f>VLOOKUP(J96,测绘A4!$A$93:$G$171,3,0)</f>
        <v>68.06</v>
      </c>
      <c r="K98" s="77">
        <f>VLOOKUP(K96,测绘A4!$A$6:$G$92,3,0)</f>
        <v>68.06</v>
      </c>
      <c r="L98" s="77">
        <f>VLOOKUP(L96,测绘A4!$A$6:$G$92,3,0)</f>
        <v>63.97</v>
      </c>
      <c r="M98" s="77">
        <f>VLOOKUP(M96,测绘A4!$A$6:$G$92,3,0)</f>
        <v>63.97</v>
      </c>
      <c r="N98" s="77">
        <f>VLOOKUP(N96,测绘A4!$A$6:$G$92,3,0)</f>
        <v>68.52</v>
      </c>
    </row>
    <row r="99" spans="1:14" ht="16.5">
      <c r="A99" s="94"/>
      <c r="B99" s="77" t="s">
        <v>19</v>
      </c>
      <c r="C99" s="77">
        <v>20000</v>
      </c>
      <c r="D99" s="77">
        <v>20000</v>
      </c>
      <c r="E99" s="77">
        <v>20000</v>
      </c>
      <c r="F99" s="77">
        <v>20000</v>
      </c>
      <c r="G99" s="77">
        <v>20000</v>
      </c>
      <c r="H99" s="77">
        <v>20000</v>
      </c>
      <c r="I99" s="77">
        <v>20000</v>
      </c>
      <c r="J99" s="77">
        <v>20000</v>
      </c>
      <c r="K99" s="77">
        <v>20000</v>
      </c>
      <c r="L99" s="77">
        <v>20000</v>
      </c>
      <c r="M99" s="77">
        <v>20000</v>
      </c>
      <c r="N99" s="84">
        <v>20000</v>
      </c>
    </row>
    <row r="100" spans="1:14" ht="16.5">
      <c r="A100" s="94"/>
      <c r="B100" s="77" t="s">
        <v>20</v>
      </c>
      <c r="C100" s="78">
        <f>ROUND(C101/C98,2)</f>
        <v>26091.65</v>
      </c>
      <c r="D100" s="78">
        <f t="shared" ref="D100" si="185">ROUND(D101/D98,2)</f>
        <v>26090.35</v>
      </c>
      <c r="E100" s="78">
        <f t="shared" ref="E100" si="186">ROUND(E101/E98,2)</f>
        <v>26090.35</v>
      </c>
      <c r="F100" s="78">
        <f t="shared" ref="F100" si="187">ROUND(F101/F98,2)</f>
        <v>26091.68</v>
      </c>
      <c r="G100" s="78">
        <f t="shared" ref="G100" si="188">ROUND(G101/G98,2)</f>
        <v>26091.68</v>
      </c>
      <c r="H100" s="78">
        <f t="shared" ref="H100" si="189">ROUND(H101/H98,2)</f>
        <v>26090.35</v>
      </c>
      <c r="I100" s="78">
        <f t="shared" ref="I100" si="190">ROUND(I101/I98,2)</f>
        <v>26090.35</v>
      </c>
      <c r="J100" s="78">
        <f t="shared" ref="J100:K100" si="191">ROUND(J101/J98,2)</f>
        <v>26091.68</v>
      </c>
      <c r="K100" s="78">
        <f t="shared" si="191"/>
        <v>26091.68</v>
      </c>
      <c r="L100" s="78">
        <f t="shared" ref="L100" si="192">ROUND(L101/L98,2)</f>
        <v>26090.35</v>
      </c>
      <c r="M100" s="78">
        <f t="shared" ref="M100" si="193">ROUND(M101/M98,2)</f>
        <v>26090.35</v>
      </c>
      <c r="N100" s="78">
        <f t="shared" ref="N100" si="194">ROUND(N101/N98,2)</f>
        <v>26091.65</v>
      </c>
    </row>
    <row r="101" spans="1:14" ht="16.5">
      <c r="A101" s="94"/>
      <c r="B101" s="77" t="s">
        <v>21</v>
      </c>
      <c r="C101" s="77">
        <f t="shared" ref="C101:F101" si="195">C99*C97</f>
        <v>1787800</v>
      </c>
      <c r="D101" s="77">
        <f t="shared" si="195"/>
        <v>1669000</v>
      </c>
      <c r="E101" s="77">
        <f t="shared" si="195"/>
        <v>1669000</v>
      </c>
      <c r="F101" s="77">
        <f t="shared" si="195"/>
        <v>1775800.0000000002</v>
      </c>
      <c r="G101" s="77">
        <f t="shared" ref="G101:J101" si="196">G99*G97</f>
        <v>1775800.0000000002</v>
      </c>
      <c r="H101" s="77">
        <f t="shared" si="196"/>
        <v>1669000</v>
      </c>
      <c r="I101" s="77">
        <f t="shared" si="196"/>
        <v>1669000</v>
      </c>
      <c r="J101" s="77">
        <f t="shared" si="196"/>
        <v>1775800.0000000002</v>
      </c>
      <c r="K101" s="77">
        <f t="shared" ref="K101:N101" si="197">K99*K97</f>
        <v>1775800.0000000002</v>
      </c>
      <c r="L101" s="77">
        <f t="shared" si="197"/>
        <v>1669000</v>
      </c>
      <c r="M101" s="77">
        <f t="shared" si="197"/>
        <v>1669000</v>
      </c>
      <c r="N101" s="77">
        <f t="shared" si="197"/>
        <v>1787800</v>
      </c>
    </row>
    <row r="102" spans="1:14" ht="15">
      <c r="A102" s="93" t="s">
        <v>37</v>
      </c>
      <c r="B102" s="76" t="s">
        <v>16</v>
      </c>
      <c r="C102" s="76">
        <v>204</v>
      </c>
      <c r="D102" s="76">
        <v>203</v>
      </c>
      <c r="E102" s="76">
        <v>202</v>
      </c>
      <c r="F102" s="76">
        <v>201</v>
      </c>
      <c r="G102" s="76">
        <v>204</v>
      </c>
      <c r="H102" s="76">
        <v>203</v>
      </c>
      <c r="I102" s="76">
        <v>202</v>
      </c>
      <c r="J102" s="76">
        <v>201</v>
      </c>
      <c r="K102" s="76">
        <v>204</v>
      </c>
      <c r="L102" s="76">
        <v>203</v>
      </c>
      <c r="M102" s="76">
        <v>202</v>
      </c>
      <c r="N102" s="76">
        <v>201</v>
      </c>
    </row>
    <row r="103" spans="1:14" ht="16.5">
      <c r="A103" s="94"/>
      <c r="B103" s="77" t="s">
        <v>17</v>
      </c>
      <c r="C103" s="77">
        <f>VLOOKUP(C102,测绘A4!$A$172:$G$265,2,0)</f>
        <v>89.31</v>
      </c>
      <c r="D103" s="77">
        <f>VLOOKUP(D102,测绘A4!$A$172:$G$265,2,0)</f>
        <v>83.45</v>
      </c>
      <c r="E103" s="77">
        <f>VLOOKUP(E102,测绘A4!$A$172:$G$265,2,0)</f>
        <v>83.45</v>
      </c>
      <c r="F103" s="77">
        <f>VLOOKUP(F102,测绘A4!$A$172:$G$265,2,0)</f>
        <v>88.72</v>
      </c>
      <c r="G103" s="77">
        <f>VLOOKUP(G102,测绘A4!$A$93:$G$171,2,0)</f>
        <v>88.72</v>
      </c>
      <c r="H103" s="77">
        <f>VLOOKUP(H102,测绘A4!$A$93:$G$171,2,0)</f>
        <v>83.45</v>
      </c>
      <c r="I103" s="77">
        <f>VLOOKUP(I102,测绘A4!$A$93:$G$171,2,0)</f>
        <v>83.45</v>
      </c>
      <c r="J103" s="77">
        <f>VLOOKUP(J102,测绘A4!$A$93:$G$171,2,0)</f>
        <v>88.72</v>
      </c>
      <c r="K103" s="77">
        <f>VLOOKUP(K102,测绘A4!$A$6:$G$92,2,0)</f>
        <v>88.72</v>
      </c>
      <c r="L103" s="77">
        <f>VLOOKUP(L102,测绘A4!$A$6:$G$92,2,0)</f>
        <v>83.45</v>
      </c>
      <c r="M103" s="77">
        <f>VLOOKUP(M102,测绘A4!$A$6:$G$92,2,0)</f>
        <v>83.45</v>
      </c>
      <c r="N103" s="77">
        <f>VLOOKUP(N102,测绘A4!$A$6:$G$92,2,0)</f>
        <v>89.31</v>
      </c>
    </row>
    <row r="104" spans="1:14" ht="16.5">
      <c r="A104" s="94"/>
      <c r="B104" s="77" t="s">
        <v>18</v>
      </c>
      <c r="C104" s="77">
        <f>VLOOKUP(C102,测绘A4!$A$172:$G$265,3,0)</f>
        <v>68.459999999999994</v>
      </c>
      <c r="D104" s="77">
        <f>VLOOKUP(D102,测绘A4!$A$172:$G$265,3,0)</f>
        <v>63.97</v>
      </c>
      <c r="E104" s="77">
        <f>VLOOKUP(E102,测绘A4!$A$172:$G$265,3,0)</f>
        <v>63.97</v>
      </c>
      <c r="F104" s="77">
        <f>VLOOKUP(F102,测绘A4!$A$172:$G$265,3,0)</f>
        <v>68.010000000000005</v>
      </c>
      <c r="G104" s="77">
        <f>VLOOKUP(G102,测绘A4!$A$93:$G$171,3,0)</f>
        <v>68.010000000000005</v>
      </c>
      <c r="H104" s="77">
        <f>VLOOKUP(H102,测绘A4!$A$93:$G$171,3,0)</f>
        <v>63.97</v>
      </c>
      <c r="I104" s="77">
        <f>VLOOKUP(I102,测绘A4!$A$93:$G$171,3,0)</f>
        <v>63.97</v>
      </c>
      <c r="J104" s="77">
        <f>VLOOKUP(J102,测绘A4!$A$93:$G$171,3,0)</f>
        <v>68.010000000000005</v>
      </c>
      <c r="K104" s="77">
        <f>VLOOKUP(K102,测绘A4!$A$6:$G$92,3,0)</f>
        <v>68.010000000000005</v>
      </c>
      <c r="L104" s="77">
        <f>VLOOKUP(L102,测绘A4!$A$6:$G$92,3,0)</f>
        <v>63.97</v>
      </c>
      <c r="M104" s="77">
        <f>VLOOKUP(M102,测绘A4!$A$6:$G$92,3,0)</f>
        <v>63.97</v>
      </c>
      <c r="N104" s="77">
        <f>VLOOKUP(N102,测绘A4!$A$6:$G$92,3,0)</f>
        <v>68.459999999999994</v>
      </c>
    </row>
    <row r="105" spans="1:14" ht="16.5">
      <c r="A105" s="94"/>
      <c r="B105" s="77" t="s">
        <v>19</v>
      </c>
      <c r="C105" s="77">
        <v>20000</v>
      </c>
      <c r="D105" s="77">
        <v>20000</v>
      </c>
      <c r="E105" s="77">
        <v>20000</v>
      </c>
      <c r="F105" s="77">
        <v>20000</v>
      </c>
      <c r="G105" s="77">
        <v>20000</v>
      </c>
      <c r="H105" s="77">
        <v>20000</v>
      </c>
      <c r="I105" s="77">
        <v>20000</v>
      </c>
      <c r="J105" s="77">
        <v>20000</v>
      </c>
      <c r="K105" s="77">
        <v>20000</v>
      </c>
      <c r="L105" s="77">
        <v>20000</v>
      </c>
      <c r="M105" s="77">
        <v>20000</v>
      </c>
      <c r="N105" s="84">
        <v>20000</v>
      </c>
    </row>
    <row r="106" spans="1:14" ht="16.5">
      <c r="A106" s="94"/>
      <c r="B106" s="77" t="s">
        <v>20</v>
      </c>
      <c r="C106" s="78">
        <f>ROUND(C107/C104,2)</f>
        <v>26091.15</v>
      </c>
      <c r="D106" s="78">
        <f t="shared" ref="D106" si="198">ROUND(D107/D104,2)</f>
        <v>26090.35</v>
      </c>
      <c r="E106" s="78">
        <f t="shared" ref="E106" si="199">ROUND(E107/E104,2)</f>
        <v>26090.35</v>
      </c>
      <c r="F106" s="78">
        <f t="shared" ref="F106" si="200">ROUND(F107/F104,2)</f>
        <v>26090.28</v>
      </c>
      <c r="G106" s="78">
        <f t="shared" ref="G106" si="201">ROUND(G107/G104,2)</f>
        <v>26090.28</v>
      </c>
      <c r="H106" s="78">
        <f t="shared" ref="H106" si="202">ROUND(H107/H104,2)</f>
        <v>26090.35</v>
      </c>
      <c r="I106" s="78">
        <f t="shared" ref="I106" si="203">ROUND(I107/I104,2)</f>
        <v>26090.35</v>
      </c>
      <c r="J106" s="78">
        <f t="shared" ref="J106:K106" si="204">ROUND(J107/J104,2)</f>
        <v>26090.28</v>
      </c>
      <c r="K106" s="78">
        <f t="shared" si="204"/>
        <v>26090.28</v>
      </c>
      <c r="L106" s="78">
        <f t="shared" ref="L106" si="205">ROUND(L107/L104,2)</f>
        <v>26090.35</v>
      </c>
      <c r="M106" s="78">
        <f t="shared" ref="M106" si="206">ROUND(M107/M104,2)</f>
        <v>26090.35</v>
      </c>
      <c r="N106" s="78">
        <f t="shared" ref="N106" si="207">ROUND(N107/N104,2)</f>
        <v>26091.15</v>
      </c>
    </row>
    <row r="107" spans="1:14" ht="16.5">
      <c r="A107" s="94"/>
      <c r="B107" s="77" t="s">
        <v>21</v>
      </c>
      <c r="C107" s="77">
        <f t="shared" ref="C107:F107" si="208">C105*C103</f>
        <v>1786200</v>
      </c>
      <c r="D107" s="77">
        <f t="shared" si="208"/>
        <v>1669000</v>
      </c>
      <c r="E107" s="77">
        <f t="shared" si="208"/>
        <v>1669000</v>
      </c>
      <c r="F107" s="77">
        <f t="shared" si="208"/>
        <v>1774400</v>
      </c>
      <c r="G107" s="77">
        <f t="shared" ref="G107:J107" si="209">G105*G103</f>
        <v>1774400</v>
      </c>
      <c r="H107" s="77">
        <f t="shared" si="209"/>
        <v>1669000</v>
      </c>
      <c r="I107" s="77">
        <f t="shared" si="209"/>
        <v>1669000</v>
      </c>
      <c r="J107" s="77">
        <f t="shared" si="209"/>
        <v>1774400</v>
      </c>
      <c r="K107" s="77">
        <f t="shared" ref="K107:N107" si="210">K105*K103</f>
        <v>1774400</v>
      </c>
      <c r="L107" s="77">
        <f t="shared" si="210"/>
        <v>1669000</v>
      </c>
      <c r="M107" s="77">
        <f t="shared" si="210"/>
        <v>1669000</v>
      </c>
      <c r="N107" s="77">
        <f t="shared" si="210"/>
        <v>1786200</v>
      </c>
    </row>
    <row r="108" spans="1:14" s="86" customFormat="1" ht="16.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</row>
    <row r="109" spans="1:14" ht="18">
      <c r="A109" s="93" t="s">
        <v>0</v>
      </c>
      <c r="B109" s="80" t="s">
        <v>1</v>
      </c>
      <c r="C109" s="99" t="s">
        <v>2</v>
      </c>
      <c r="D109" s="99"/>
      <c r="E109" s="99"/>
      <c r="F109" s="99"/>
      <c r="G109" s="99" t="s">
        <v>3</v>
      </c>
      <c r="H109" s="99"/>
      <c r="I109" s="99"/>
      <c r="J109" s="99"/>
      <c r="K109" s="99" t="s">
        <v>4</v>
      </c>
      <c r="L109" s="99"/>
      <c r="M109" s="99"/>
      <c r="N109" s="99"/>
    </row>
    <row r="110" spans="1:14" ht="18">
      <c r="A110" s="93"/>
      <c r="B110" s="80" t="s">
        <v>5</v>
      </c>
      <c r="C110" s="76" t="s">
        <v>6</v>
      </c>
      <c r="D110" s="76" t="s">
        <v>6</v>
      </c>
      <c r="E110" s="76" t="s">
        <v>38</v>
      </c>
      <c r="F110" s="76" t="s">
        <v>6</v>
      </c>
      <c r="G110" s="76" t="s">
        <v>6</v>
      </c>
      <c r="H110" s="76" t="s">
        <v>38</v>
      </c>
      <c r="I110" s="80" t="s">
        <v>6</v>
      </c>
      <c r="J110" s="80" t="s">
        <v>6</v>
      </c>
      <c r="K110" s="80" t="s">
        <v>6</v>
      </c>
      <c r="L110" s="80" t="s">
        <v>6</v>
      </c>
      <c r="M110" s="80" t="s">
        <v>38</v>
      </c>
      <c r="N110" s="80" t="s">
        <v>6</v>
      </c>
    </row>
    <row r="111" spans="1:14" ht="18">
      <c r="A111" s="93"/>
      <c r="B111" s="80" t="s">
        <v>7</v>
      </c>
      <c r="C111" s="76" t="s">
        <v>8</v>
      </c>
      <c r="D111" s="76" t="s">
        <v>9</v>
      </c>
      <c r="E111" s="76" t="s">
        <v>39</v>
      </c>
      <c r="F111" s="76" t="s">
        <v>11</v>
      </c>
      <c r="G111" s="76" t="s">
        <v>8</v>
      </c>
      <c r="H111" s="76" t="s">
        <v>40</v>
      </c>
      <c r="I111" s="80" t="s">
        <v>10</v>
      </c>
      <c r="J111" s="80" t="s">
        <v>11</v>
      </c>
      <c r="K111" s="80" t="s">
        <v>8</v>
      </c>
      <c r="L111" s="80" t="s">
        <v>9</v>
      </c>
      <c r="M111" s="80" t="s">
        <v>39</v>
      </c>
      <c r="N111" s="80" t="s">
        <v>11</v>
      </c>
    </row>
    <row r="112" spans="1:14" ht="18">
      <c r="A112" s="93"/>
      <c r="B112" s="80" t="s">
        <v>12</v>
      </c>
      <c r="C112" s="76" t="s">
        <v>13</v>
      </c>
      <c r="D112" s="80" t="s">
        <v>14</v>
      </c>
      <c r="E112" s="76" t="s">
        <v>14</v>
      </c>
      <c r="F112" s="76" t="s">
        <v>13</v>
      </c>
      <c r="G112" s="76" t="s">
        <v>13</v>
      </c>
      <c r="H112" s="76" t="s">
        <v>14</v>
      </c>
      <c r="I112" s="80" t="s">
        <v>14</v>
      </c>
      <c r="J112" s="76" t="s">
        <v>13</v>
      </c>
      <c r="K112" s="76" t="s">
        <v>13</v>
      </c>
      <c r="L112" s="80" t="s">
        <v>14</v>
      </c>
      <c r="M112" s="76" t="s">
        <v>14</v>
      </c>
      <c r="N112" s="76" t="s">
        <v>13</v>
      </c>
    </row>
    <row r="113" spans="1:15" ht="15">
      <c r="A113" s="93" t="s">
        <v>41</v>
      </c>
      <c r="B113" s="76" t="s">
        <v>16</v>
      </c>
      <c r="C113" s="76">
        <v>104</v>
      </c>
      <c r="D113" s="76">
        <v>103</v>
      </c>
      <c r="E113" s="76">
        <v>102</v>
      </c>
      <c r="F113" s="76">
        <v>101</v>
      </c>
      <c r="G113" s="76">
        <v>104</v>
      </c>
      <c r="H113" s="76">
        <v>103</v>
      </c>
      <c r="I113" s="76">
        <v>102</v>
      </c>
      <c r="J113" s="76">
        <v>101</v>
      </c>
      <c r="K113" s="76">
        <v>104</v>
      </c>
      <c r="L113" s="76">
        <v>103</v>
      </c>
      <c r="M113" s="76">
        <v>102</v>
      </c>
      <c r="N113" s="76">
        <v>101</v>
      </c>
    </row>
    <row r="114" spans="1:15" ht="16.5">
      <c r="A114" s="94"/>
      <c r="B114" s="77" t="s">
        <v>17</v>
      </c>
      <c r="C114" s="77">
        <f>VLOOKUP(C113,测绘A4!$A$172:$G$265,2,0)</f>
        <v>89.31</v>
      </c>
      <c r="D114" s="77">
        <f>VLOOKUP(D113,测绘A4!$A$172:$G$265,2,0)</f>
        <v>83.45</v>
      </c>
      <c r="E114" s="77">
        <f>VLOOKUP(E113,测绘A4!$A$172:$G$265,2,0)</f>
        <v>66.36</v>
      </c>
      <c r="F114" s="77">
        <f>VLOOKUP(F113,测绘A4!$A$172:$G$265,2,0)</f>
        <v>88.72</v>
      </c>
      <c r="G114" s="77">
        <f>VLOOKUP(G113,测绘A4!$A$93:$G$171,2,0)</f>
        <v>88.72</v>
      </c>
      <c r="H114" s="77">
        <f>VLOOKUP(H113,测绘A4!$A$93:$G$171,2,0)</f>
        <v>66.36</v>
      </c>
      <c r="I114" s="77">
        <f>VLOOKUP(I113,测绘A4!$A$93:$G$171,2,0)</f>
        <v>83.45</v>
      </c>
      <c r="J114" s="77">
        <f>VLOOKUP(J113,测绘A4!$A$93:$G$171,2,0)</f>
        <v>88.72</v>
      </c>
      <c r="K114" s="77">
        <f>VLOOKUP(K113,测绘A4!$A$6:$G$92,2,0)</f>
        <v>88.72</v>
      </c>
      <c r="L114" s="77">
        <f>VLOOKUP(L113,测绘A4!$A$6:$G$92,2,0)</f>
        <v>83.45</v>
      </c>
      <c r="M114" s="77">
        <f>VLOOKUP(M113,测绘A4!$A$6:$G$92,2,0)</f>
        <v>66.36</v>
      </c>
      <c r="N114" s="77">
        <f>VLOOKUP(N113,测绘A4!$A$6:$G$92,2,0)</f>
        <v>89.31</v>
      </c>
    </row>
    <row r="115" spans="1:15" ht="16.5">
      <c r="A115" s="94"/>
      <c r="B115" s="77" t="s">
        <v>18</v>
      </c>
      <c r="C115" s="77">
        <f>VLOOKUP(C113,测绘A4!$A$172:$G$265,3,0)</f>
        <v>68.459999999999994</v>
      </c>
      <c r="D115" s="77">
        <f>VLOOKUP(D113,测绘A4!$A$172:$G$265,3,0)</f>
        <v>63.97</v>
      </c>
      <c r="E115" s="77">
        <f>VLOOKUP(E113,测绘A4!$A$172:$G$265,3,0)</f>
        <v>50.87</v>
      </c>
      <c r="F115" s="77">
        <f>VLOOKUP(F113,测绘A4!$A$172:$G$265,3,0)</f>
        <v>68.010000000000005</v>
      </c>
      <c r="G115" s="77">
        <f>VLOOKUP(G113,测绘A4!$A$93:$G$171,3,0)</f>
        <v>68.010000000000005</v>
      </c>
      <c r="H115" s="77">
        <f>VLOOKUP(H113,测绘A4!$A$93:$G$171,3,0)</f>
        <v>50.87</v>
      </c>
      <c r="I115" s="77">
        <f>VLOOKUP(I113,测绘A4!$A$93:$G$171,3,0)</f>
        <v>63.97</v>
      </c>
      <c r="J115" s="77">
        <f>VLOOKUP(J113,测绘A4!$A$93:$G$171,3,0)</f>
        <v>68.010000000000005</v>
      </c>
      <c r="K115" s="77">
        <f>VLOOKUP(K113,测绘A4!$A$6:$G$92,3,0)</f>
        <v>68.010000000000005</v>
      </c>
      <c r="L115" s="77">
        <f>VLOOKUP(L113,测绘A4!$A$6:$G$92,3,0)</f>
        <v>63.97</v>
      </c>
      <c r="M115" s="77">
        <f>VLOOKUP(M113,测绘A4!$A$6:$G$92,3,0)</f>
        <v>50.87</v>
      </c>
      <c r="N115" s="77">
        <f>VLOOKUP(N113,测绘A4!$A$6:$G$92,3,0)</f>
        <v>68.459999999999994</v>
      </c>
    </row>
    <row r="116" spans="1:15" ht="16.5">
      <c r="A116" s="94"/>
      <c r="B116" s="77" t="s">
        <v>19</v>
      </c>
      <c r="C116" s="77">
        <v>20000</v>
      </c>
      <c r="D116" s="77">
        <v>20000</v>
      </c>
      <c r="E116" s="77">
        <v>20000</v>
      </c>
      <c r="F116" s="77">
        <v>20000</v>
      </c>
      <c r="G116" s="77">
        <v>20000</v>
      </c>
      <c r="H116" s="77">
        <v>20000</v>
      </c>
      <c r="I116" s="77">
        <v>20000</v>
      </c>
      <c r="J116" s="77">
        <v>20000</v>
      </c>
      <c r="K116" s="77">
        <v>20000</v>
      </c>
      <c r="L116" s="77">
        <v>20000</v>
      </c>
      <c r="M116" s="77">
        <v>20000</v>
      </c>
      <c r="N116" s="84">
        <v>20000</v>
      </c>
    </row>
    <row r="117" spans="1:15" ht="16.5">
      <c r="A117" s="94"/>
      <c r="B117" s="77" t="s">
        <v>20</v>
      </c>
      <c r="C117" s="78">
        <f>ROUND(C118/C115,2)</f>
        <v>26091.15</v>
      </c>
      <c r="D117" s="78">
        <f t="shared" ref="D117:K117" si="211">ROUND(D118/D115,2)</f>
        <v>26090.35</v>
      </c>
      <c r="E117" s="78">
        <f t="shared" si="211"/>
        <v>26090.03</v>
      </c>
      <c r="F117" s="78">
        <f t="shared" si="211"/>
        <v>26090.28</v>
      </c>
      <c r="G117" s="78">
        <f t="shared" si="211"/>
        <v>26090.28</v>
      </c>
      <c r="H117" s="78">
        <f t="shared" si="211"/>
        <v>26090.03</v>
      </c>
      <c r="I117" s="78">
        <f t="shared" si="211"/>
        <v>26090.35</v>
      </c>
      <c r="J117" s="78">
        <f t="shared" si="211"/>
        <v>26090.28</v>
      </c>
      <c r="K117" s="78">
        <f t="shared" si="211"/>
        <v>26090.28</v>
      </c>
      <c r="L117" s="78">
        <f t="shared" ref="L117" si="212">ROUND(L118/L115,2)</f>
        <v>26090.35</v>
      </c>
      <c r="M117" s="78">
        <f t="shared" ref="M117" si="213">ROUND(M118/M115,2)</f>
        <v>26090.03</v>
      </c>
      <c r="N117" s="78">
        <f t="shared" ref="N117" si="214">ROUND(N118/N115,2)</f>
        <v>26091.15</v>
      </c>
    </row>
    <row r="118" spans="1:15" ht="16.5">
      <c r="A118" s="94"/>
      <c r="B118" s="77" t="s">
        <v>21</v>
      </c>
      <c r="C118" s="77">
        <f t="shared" ref="C118:F118" si="215">C116*C114</f>
        <v>1786200</v>
      </c>
      <c r="D118" s="77">
        <f t="shared" si="215"/>
        <v>1669000</v>
      </c>
      <c r="E118" s="77">
        <f t="shared" si="215"/>
        <v>1327200</v>
      </c>
      <c r="F118" s="77">
        <f t="shared" si="215"/>
        <v>1774400</v>
      </c>
      <c r="G118" s="77">
        <f t="shared" ref="G118:J118" si="216">G116*G114</f>
        <v>1774400</v>
      </c>
      <c r="H118" s="77">
        <f t="shared" si="216"/>
        <v>1327200</v>
      </c>
      <c r="I118" s="77">
        <f t="shared" si="216"/>
        <v>1669000</v>
      </c>
      <c r="J118" s="77">
        <f t="shared" si="216"/>
        <v>1774400</v>
      </c>
      <c r="K118" s="77">
        <f t="shared" ref="K118:M118" si="217">K116*K114</f>
        <v>1774400</v>
      </c>
      <c r="L118" s="77">
        <f t="shared" si="217"/>
        <v>1669000</v>
      </c>
      <c r="M118" s="77">
        <f t="shared" si="217"/>
        <v>1327200</v>
      </c>
      <c r="N118" s="77">
        <f t="shared" ref="N118" si="218">N116*N114</f>
        <v>1786200</v>
      </c>
    </row>
    <row r="122" spans="1:15">
      <c r="O122" s="88"/>
    </row>
  </sheetData>
  <mergeCells count="28">
    <mergeCell ref="A1:N1"/>
    <mergeCell ref="C2:F2"/>
    <mergeCell ref="G2:J2"/>
    <mergeCell ref="K2:N2"/>
    <mergeCell ref="C109:F109"/>
    <mergeCell ref="G109:J109"/>
    <mergeCell ref="K109:N109"/>
    <mergeCell ref="A2:A5"/>
    <mergeCell ref="A6:A11"/>
    <mergeCell ref="A12:A17"/>
    <mergeCell ref="A18:A23"/>
    <mergeCell ref="A24:A29"/>
    <mergeCell ref="A30:A35"/>
    <mergeCell ref="A36:A41"/>
    <mergeCell ref="A42:A47"/>
    <mergeCell ref="A48:A53"/>
    <mergeCell ref="A113:A118"/>
    <mergeCell ref="G6:J17"/>
    <mergeCell ref="A84:A89"/>
    <mergeCell ref="A90:A95"/>
    <mergeCell ref="A96:A101"/>
    <mergeCell ref="A102:A107"/>
    <mergeCell ref="A109:A112"/>
    <mergeCell ref="A54:A59"/>
    <mergeCell ref="A60:A65"/>
    <mergeCell ref="A66:A71"/>
    <mergeCell ref="A72:A77"/>
    <mergeCell ref="A78:A83"/>
  </mergeCells>
  <phoneticPr fontId="21" type="noConversion"/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activeCell="R16" sqref="R16"/>
    </sheetView>
  </sheetViews>
  <sheetFormatPr defaultColWidth="9" defaultRowHeight="13.5"/>
  <cols>
    <col min="1" max="1" width="9" style="75"/>
    <col min="2" max="2" width="19.625" style="75" customWidth="1"/>
    <col min="3" max="14" width="10.125" style="75" customWidth="1"/>
    <col min="15" max="15" width="10.5" style="75" customWidth="1"/>
    <col min="16" max="16" width="9" style="75" customWidth="1"/>
    <col min="17" max="16384" width="9" style="75"/>
  </cols>
  <sheetData>
    <row r="1" spans="1:14" ht="25.5" customHeight="1">
      <c r="A1" s="94" t="s">
        <v>241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>
      <c r="A2" s="103" t="s">
        <v>0</v>
      </c>
      <c r="B2" s="83" t="s">
        <v>1</v>
      </c>
      <c r="C2" s="94" t="s">
        <v>44</v>
      </c>
      <c r="D2" s="102"/>
      <c r="E2" s="102"/>
      <c r="F2" s="102"/>
      <c r="G2" s="94" t="s">
        <v>42</v>
      </c>
      <c r="H2" s="102"/>
      <c r="I2" s="102"/>
      <c r="J2" s="102"/>
      <c r="K2" s="94" t="s">
        <v>43</v>
      </c>
      <c r="L2" s="102"/>
      <c r="M2" s="102"/>
      <c r="N2" s="102"/>
    </row>
    <row r="3" spans="1:14" ht="15">
      <c r="A3" s="103"/>
      <c r="B3" s="83" t="s">
        <v>5</v>
      </c>
      <c r="C3" s="83" t="s">
        <v>6</v>
      </c>
      <c r="D3" s="83" t="s">
        <v>6</v>
      </c>
      <c r="E3" s="83" t="s">
        <v>6</v>
      </c>
      <c r="F3" s="83" t="s">
        <v>6</v>
      </c>
      <c r="G3" s="83" t="s">
        <v>6</v>
      </c>
      <c r="H3" s="83" t="s">
        <v>6</v>
      </c>
      <c r="I3" s="83" t="s">
        <v>6</v>
      </c>
      <c r="J3" s="83" t="s">
        <v>6</v>
      </c>
      <c r="K3" s="83" t="s">
        <v>6</v>
      </c>
      <c r="L3" s="83" t="s">
        <v>6</v>
      </c>
      <c r="M3" s="83" t="s">
        <v>6</v>
      </c>
      <c r="N3" s="83" t="s">
        <v>6</v>
      </c>
    </row>
    <row r="4" spans="1:14" ht="15">
      <c r="A4" s="103"/>
      <c r="B4" s="83" t="s">
        <v>7</v>
      </c>
      <c r="C4" s="83" t="s">
        <v>8</v>
      </c>
      <c r="D4" s="83" t="s">
        <v>9</v>
      </c>
      <c r="E4" s="83" t="s">
        <v>10</v>
      </c>
      <c r="F4" s="83" t="s">
        <v>11</v>
      </c>
      <c r="G4" s="83" t="s">
        <v>8</v>
      </c>
      <c r="H4" s="83" t="s">
        <v>9</v>
      </c>
      <c r="I4" s="83" t="s">
        <v>10</v>
      </c>
      <c r="J4" s="83" t="s">
        <v>11</v>
      </c>
      <c r="K4" s="83" t="s">
        <v>8</v>
      </c>
      <c r="L4" s="83" t="s">
        <v>9</v>
      </c>
      <c r="M4" s="83" t="s">
        <v>10</v>
      </c>
      <c r="N4" s="83" t="s">
        <v>11</v>
      </c>
    </row>
    <row r="5" spans="1:14" ht="15">
      <c r="A5" s="103"/>
      <c r="B5" s="83" t="s">
        <v>12</v>
      </c>
      <c r="C5" s="76" t="s">
        <v>13</v>
      </c>
      <c r="D5" s="76" t="s">
        <v>14</v>
      </c>
      <c r="E5" s="76" t="s">
        <v>14</v>
      </c>
      <c r="F5" s="76" t="s">
        <v>13</v>
      </c>
      <c r="G5" s="76" t="s">
        <v>13</v>
      </c>
      <c r="H5" s="76" t="s">
        <v>14</v>
      </c>
      <c r="I5" s="76" t="s">
        <v>14</v>
      </c>
      <c r="J5" s="76" t="s">
        <v>13</v>
      </c>
      <c r="K5" s="76" t="s">
        <v>13</v>
      </c>
      <c r="L5" s="76" t="s">
        <v>14</v>
      </c>
      <c r="M5" s="76" t="s">
        <v>14</v>
      </c>
      <c r="N5" s="76" t="s">
        <v>13</v>
      </c>
    </row>
    <row r="6" spans="1:14" ht="15">
      <c r="A6" s="94" t="s">
        <v>27</v>
      </c>
      <c r="B6" s="76" t="s">
        <v>16</v>
      </c>
      <c r="C6" s="101"/>
      <c r="D6" s="96"/>
      <c r="E6" s="96"/>
      <c r="F6" s="96"/>
      <c r="G6" s="76">
        <v>1204</v>
      </c>
      <c r="H6" s="76">
        <v>1203</v>
      </c>
      <c r="I6" s="76">
        <v>1202</v>
      </c>
      <c r="J6" s="76">
        <v>1201</v>
      </c>
      <c r="K6" s="76">
        <v>1204</v>
      </c>
      <c r="L6" s="76">
        <v>1203</v>
      </c>
      <c r="M6" s="76">
        <v>1202</v>
      </c>
      <c r="N6" s="76">
        <v>1201</v>
      </c>
    </row>
    <row r="7" spans="1:14" ht="16.5">
      <c r="A7" s="94"/>
      <c r="B7" s="77" t="s">
        <v>17</v>
      </c>
      <c r="C7" s="96"/>
      <c r="D7" s="96"/>
      <c r="E7" s="96"/>
      <c r="F7" s="96"/>
      <c r="G7" s="77">
        <f>VLOOKUP(G6,测绘A5!$A$62:$G$124,2,0)</f>
        <v>89.68</v>
      </c>
      <c r="H7" s="77">
        <f>VLOOKUP(H6,测绘A5!$A$62:$G$124,2,0)</f>
        <v>83.72</v>
      </c>
      <c r="I7" s="77">
        <f>VLOOKUP(I6,测绘A5!$A$62:$G$124,2,0)</f>
        <v>83.72</v>
      </c>
      <c r="J7" s="77">
        <f>VLOOKUP(J6,测绘A5!$A$62:$G$124,2,0)</f>
        <v>88.93</v>
      </c>
      <c r="K7" s="77">
        <f>VLOOKUP(K6,测绘A5!$A$6:$G$61,2,0)</f>
        <v>88.93</v>
      </c>
      <c r="L7" s="77">
        <f>VLOOKUP(L6,测绘A5!$A$6:$G$61,2,0)</f>
        <v>83.72</v>
      </c>
      <c r="M7" s="77">
        <f>VLOOKUP(M6,测绘A5!$A$6:$G$61,2,0)</f>
        <v>83.72</v>
      </c>
      <c r="N7" s="77">
        <f>VLOOKUP(N6,测绘A5!$A$6:$G$61,2,0)</f>
        <v>89.68</v>
      </c>
    </row>
    <row r="8" spans="1:14" ht="16.5">
      <c r="A8" s="94"/>
      <c r="B8" s="77" t="s">
        <v>18</v>
      </c>
      <c r="C8" s="96"/>
      <c r="D8" s="96"/>
      <c r="E8" s="96"/>
      <c r="F8" s="96"/>
      <c r="G8" s="77">
        <f>VLOOKUP(G6,测绘A5!$A$62:$G$124,3,0)</f>
        <v>68.52</v>
      </c>
      <c r="H8" s="77">
        <f>VLOOKUP(H6,测绘A5!$A$62:$G$124,3,0)</f>
        <v>63.97</v>
      </c>
      <c r="I8" s="77">
        <f>VLOOKUP(I6,测绘A5!$A$62:$G$124,3,0)</f>
        <v>63.97</v>
      </c>
      <c r="J8" s="77">
        <f>VLOOKUP(J6,测绘A5!$A$62:$G$124,3,0)</f>
        <v>67.95</v>
      </c>
      <c r="K8" s="77">
        <f>VLOOKUP(K6,测绘A5!$A$6:$G$61,3,0)</f>
        <v>67.95</v>
      </c>
      <c r="L8" s="77">
        <f>VLOOKUP(L6,测绘A5!$A$6:$G$61,3,0)</f>
        <v>63.97</v>
      </c>
      <c r="M8" s="77">
        <f>VLOOKUP(M6,测绘A5!$A$6:$G$61,3,0)</f>
        <v>63.97</v>
      </c>
      <c r="N8" s="77">
        <f>VLOOKUP(N6,测绘A5!$A$6:$G$61,3,0)</f>
        <v>68.52</v>
      </c>
    </row>
    <row r="9" spans="1:14" ht="16.5">
      <c r="A9" s="94"/>
      <c r="B9" s="77" t="s">
        <v>19</v>
      </c>
      <c r="C9" s="96"/>
      <c r="D9" s="96"/>
      <c r="E9" s="96"/>
      <c r="F9" s="96"/>
      <c r="G9" s="77">
        <v>20000</v>
      </c>
      <c r="H9" s="77">
        <v>20000</v>
      </c>
      <c r="I9" s="77">
        <v>20000</v>
      </c>
      <c r="J9" s="77">
        <v>20000</v>
      </c>
      <c r="K9" s="77">
        <v>20000</v>
      </c>
      <c r="L9" s="77">
        <v>20000</v>
      </c>
      <c r="M9" s="77">
        <v>20000</v>
      </c>
      <c r="N9" s="77">
        <v>20000</v>
      </c>
    </row>
    <row r="10" spans="1:14" ht="16.5">
      <c r="A10" s="94"/>
      <c r="B10" s="77" t="s">
        <v>20</v>
      </c>
      <c r="C10" s="96"/>
      <c r="D10" s="96"/>
      <c r="E10" s="96"/>
      <c r="F10" s="96"/>
      <c r="G10" s="78">
        <f>ROUND(G11/G8,2)</f>
        <v>26176.3</v>
      </c>
      <c r="H10" s="78">
        <f t="shared" ref="H10:K10" si="0">ROUND(H11/H8,2)</f>
        <v>26174.77</v>
      </c>
      <c r="I10" s="78">
        <f t="shared" si="0"/>
        <v>26174.77</v>
      </c>
      <c r="J10" s="78">
        <f t="shared" si="0"/>
        <v>26175.13</v>
      </c>
      <c r="K10" s="78">
        <f t="shared" si="0"/>
        <v>26175.13</v>
      </c>
      <c r="L10" s="78">
        <f t="shared" ref="L10" si="1">ROUND(L11/L8,2)</f>
        <v>26174.77</v>
      </c>
      <c r="M10" s="78">
        <f t="shared" ref="M10" si="2">ROUND(M11/M8,2)</f>
        <v>26174.77</v>
      </c>
      <c r="N10" s="78">
        <f t="shared" ref="N10" si="3">ROUND(N11/N8,2)</f>
        <v>26176.3</v>
      </c>
    </row>
    <row r="11" spans="1:14" ht="16.5">
      <c r="A11" s="94"/>
      <c r="B11" s="77" t="s">
        <v>21</v>
      </c>
      <c r="C11" s="96"/>
      <c r="D11" s="96"/>
      <c r="E11" s="96"/>
      <c r="F11" s="96"/>
      <c r="G11" s="77">
        <f t="shared" ref="G11:J11" si="4">G9*G7</f>
        <v>1793600.0000000002</v>
      </c>
      <c r="H11" s="77">
        <f t="shared" si="4"/>
        <v>1674400</v>
      </c>
      <c r="I11" s="77">
        <f t="shared" si="4"/>
        <v>1674400</v>
      </c>
      <c r="J11" s="77">
        <f t="shared" si="4"/>
        <v>1778600.0000000002</v>
      </c>
      <c r="K11" s="77">
        <f t="shared" ref="K11:N11" si="5">K9*K7</f>
        <v>1778600.0000000002</v>
      </c>
      <c r="L11" s="77">
        <f t="shared" si="5"/>
        <v>1674400</v>
      </c>
      <c r="M11" s="77">
        <f t="shared" si="5"/>
        <v>1674400</v>
      </c>
      <c r="N11" s="77">
        <f t="shared" si="5"/>
        <v>1793600.0000000002</v>
      </c>
    </row>
    <row r="12" spans="1:14" ht="15">
      <c r="A12" s="94" t="s">
        <v>28</v>
      </c>
      <c r="B12" s="76" t="s">
        <v>16</v>
      </c>
      <c r="C12" s="76">
        <v>1104</v>
      </c>
      <c r="D12" s="76">
        <v>1103</v>
      </c>
      <c r="E12" s="76">
        <v>1102</v>
      </c>
      <c r="F12" s="76">
        <v>1101</v>
      </c>
      <c r="G12" s="76">
        <v>1104</v>
      </c>
      <c r="H12" s="76">
        <v>1103</v>
      </c>
      <c r="I12" s="76">
        <v>1102</v>
      </c>
      <c r="J12" s="76">
        <v>1101</v>
      </c>
      <c r="K12" s="76">
        <v>1104</v>
      </c>
      <c r="L12" s="76">
        <v>1103</v>
      </c>
      <c r="M12" s="76">
        <v>1102</v>
      </c>
      <c r="N12" s="76">
        <v>1101</v>
      </c>
    </row>
    <row r="13" spans="1:14" ht="16.5">
      <c r="A13" s="94"/>
      <c r="B13" s="77" t="s">
        <v>17</v>
      </c>
      <c r="C13" s="77">
        <f>VLOOKUP(C12,测绘A5!$A$125:$G$176,2,0)</f>
        <v>89.68</v>
      </c>
      <c r="D13" s="77">
        <f>VLOOKUP(D12,测绘A5!$A$125:$G$176,2,0)</f>
        <v>83.72</v>
      </c>
      <c r="E13" s="77">
        <f>VLOOKUP(E12,测绘A5!$A$125:$G$176,2,0)</f>
        <v>83.72</v>
      </c>
      <c r="F13" s="77">
        <f>VLOOKUP(F12,测绘A5!$A$125:$G$176,2,0)</f>
        <v>89.08</v>
      </c>
      <c r="G13" s="77">
        <f>VLOOKUP(G12,测绘A5!$A$62:$G$124,2,0)</f>
        <v>89.08</v>
      </c>
      <c r="H13" s="77">
        <f>VLOOKUP(H12,测绘A5!$A$62:$G$124,2,0)</f>
        <v>83.72</v>
      </c>
      <c r="I13" s="77">
        <f>VLOOKUP(I12,测绘A5!$A$62:$G$124,2,0)</f>
        <v>83.72</v>
      </c>
      <c r="J13" s="77">
        <f>VLOOKUP(J12,测绘A5!$A$62:$G$124,2,0)</f>
        <v>88.93</v>
      </c>
      <c r="K13" s="77">
        <f>VLOOKUP(K12,测绘A5!$A$6:$G$61,2,0)</f>
        <v>88.93</v>
      </c>
      <c r="L13" s="77">
        <f>VLOOKUP(L12,测绘A5!$A$6:$G$61,2,0)</f>
        <v>83.72</v>
      </c>
      <c r="M13" s="77">
        <f>VLOOKUP(M12,测绘A5!$A$6:$G$61,2,0)</f>
        <v>83.72</v>
      </c>
      <c r="N13" s="77">
        <f>VLOOKUP(N12,测绘A5!$A$6:$G$61,2,0)</f>
        <v>89.68</v>
      </c>
    </row>
    <row r="14" spans="1:14" ht="16.5">
      <c r="A14" s="94"/>
      <c r="B14" s="77" t="s">
        <v>18</v>
      </c>
      <c r="C14" s="77">
        <f>VLOOKUP(C12,测绘A5!$A$125:$G$176,3,0)</f>
        <v>68.52</v>
      </c>
      <c r="D14" s="77">
        <f>VLOOKUP(D12,测绘A5!$A$125:$G$176,3,0)</f>
        <v>63.97</v>
      </c>
      <c r="E14" s="77">
        <f>VLOOKUP(E12,测绘A5!$A$125:$G$176,3,0)</f>
        <v>63.97</v>
      </c>
      <c r="F14" s="77">
        <f>VLOOKUP(F12,测绘A5!$A$125:$G$176,3,0)</f>
        <v>68.06</v>
      </c>
      <c r="G14" s="77">
        <f>VLOOKUP(G12,测绘A5!$A$62:$G$124,3,0)</f>
        <v>68.06</v>
      </c>
      <c r="H14" s="77">
        <f>VLOOKUP(H12,测绘A5!$A$62:$G$124,3,0)</f>
        <v>63.97</v>
      </c>
      <c r="I14" s="77">
        <f>VLOOKUP(I12,测绘A5!$A$62:$G$124,3,0)</f>
        <v>63.97</v>
      </c>
      <c r="J14" s="77">
        <f>VLOOKUP(J12,测绘A5!$A$62:$G$124,3,0)</f>
        <v>67.95</v>
      </c>
      <c r="K14" s="77">
        <f>VLOOKUP(K12,测绘A5!$A$6:$G$61,3,0)</f>
        <v>67.95</v>
      </c>
      <c r="L14" s="77">
        <f>VLOOKUP(L12,测绘A5!$A$6:$G$61,3,0)</f>
        <v>63.97</v>
      </c>
      <c r="M14" s="77">
        <f>VLOOKUP(M12,测绘A5!$A$6:$G$61,3,0)</f>
        <v>63.97</v>
      </c>
      <c r="N14" s="77">
        <f>VLOOKUP(N12,测绘A5!$A$6:$G$61,3,0)</f>
        <v>68.52</v>
      </c>
    </row>
    <row r="15" spans="1:14" ht="16.5">
      <c r="A15" s="94"/>
      <c r="B15" s="77" t="s">
        <v>19</v>
      </c>
      <c r="C15" s="77">
        <v>20000</v>
      </c>
      <c r="D15" s="77">
        <v>20000</v>
      </c>
      <c r="E15" s="77">
        <v>20000</v>
      </c>
      <c r="F15" s="77">
        <v>20000</v>
      </c>
      <c r="G15" s="77">
        <v>20000</v>
      </c>
      <c r="H15" s="77">
        <v>20000</v>
      </c>
      <c r="I15" s="77">
        <v>20000</v>
      </c>
      <c r="J15" s="77">
        <v>20000</v>
      </c>
      <c r="K15" s="77">
        <v>20000</v>
      </c>
      <c r="L15" s="77">
        <v>20000</v>
      </c>
      <c r="M15" s="77">
        <v>20000</v>
      </c>
      <c r="N15" s="77">
        <v>20000</v>
      </c>
    </row>
    <row r="16" spans="1:14" ht="16.5">
      <c r="A16" s="94"/>
      <c r="B16" s="77" t="s">
        <v>20</v>
      </c>
      <c r="C16" s="78">
        <f>ROUND(C17/C14,2)</f>
        <v>26176.3</v>
      </c>
      <c r="D16" s="78">
        <f t="shared" ref="D16:N16" si="6">ROUND(D17/D14,2)</f>
        <v>26174.77</v>
      </c>
      <c r="E16" s="78">
        <f t="shared" si="6"/>
        <v>26174.77</v>
      </c>
      <c r="F16" s="78">
        <f t="shared" si="6"/>
        <v>26176.9</v>
      </c>
      <c r="G16" s="78">
        <f t="shared" si="6"/>
        <v>26176.9</v>
      </c>
      <c r="H16" s="78">
        <f t="shared" si="6"/>
        <v>26174.77</v>
      </c>
      <c r="I16" s="78">
        <f t="shared" si="6"/>
        <v>26174.77</v>
      </c>
      <c r="J16" s="78">
        <f t="shared" si="6"/>
        <v>26175.13</v>
      </c>
      <c r="K16" s="78">
        <f t="shared" si="6"/>
        <v>26175.13</v>
      </c>
      <c r="L16" s="78">
        <f t="shared" si="6"/>
        <v>26174.77</v>
      </c>
      <c r="M16" s="78">
        <f t="shared" si="6"/>
        <v>26174.77</v>
      </c>
      <c r="N16" s="78">
        <f t="shared" si="6"/>
        <v>26176.3</v>
      </c>
    </row>
    <row r="17" spans="1:14" ht="16.5">
      <c r="A17" s="94"/>
      <c r="B17" s="77" t="s">
        <v>21</v>
      </c>
      <c r="C17" s="77">
        <f t="shared" ref="C17:F17" si="7">C15*C13</f>
        <v>1793600.0000000002</v>
      </c>
      <c r="D17" s="77">
        <f t="shared" si="7"/>
        <v>1674400</v>
      </c>
      <c r="E17" s="77">
        <f t="shared" si="7"/>
        <v>1674400</v>
      </c>
      <c r="F17" s="77">
        <f t="shared" si="7"/>
        <v>1781600</v>
      </c>
      <c r="G17" s="77">
        <f t="shared" ref="G17:J17" si="8">G15*G13</f>
        <v>1781600</v>
      </c>
      <c r="H17" s="77">
        <f t="shared" si="8"/>
        <v>1674400</v>
      </c>
      <c r="I17" s="77">
        <f t="shared" si="8"/>
        <v>1674400</v>
      </c>
      <c r="J17" s="77">
        <f t="shared" si="8"/>
        <v>1778600.0000000002</v>
      </c>
      <c r="K17" s="77">
        <f t="shared" ref="K17:N17" si="9">K15*K13</f>
        <v>1778600.0000000002</v>
      </c>
      <c r="L17" s="77">
        <f t="shared" si="9"/>
        <v>1674400</v>
      </c>
      <c r="M17" s="77">
        <f t="shared" si="9"/>
        <v>1674400</v>
      </c>
      <c r="N17" s="77">
        <f t="shared" si="9"/>
        <v>1793600.0000000002</v>
      </c>
    </row>
    <row r="18" spans="1:14" ht="15">
      <c r="A18" s="94" t="s">
        <v>29</v>
      </c>
      <c r="B18" s="76" t="s">
        <v>16</v>
      </c>
      <c r="C18" s="76">
        <v>1004</v>
      </c>
      <c r="D18" s="76">
        <v>1003</v>
      </c>
      <c r="E18" s="76">
        <v>1002</v>
      </c>
      <c r="F18" s="76">
        <v>1001</v>
      </c>
      <c r="G18" s="76">
        <v>1004</v>
      </c>
      <c r="H18" s="76">
        <v>1003</v>
      </c>
      <c r="I18" s="76">
        <v>1002</v>
      </c>
      <c r="J18" s="76">
        <v>1001</v>
      </c>
      <c r="K18" s="76">
        <v>1004</v>
      </c>
      <c r="L18" s="76">
        <v>1003</v>
      </c>
      <c r="M18" s="76">
        <v>1002</v>
      </c>
      <c r="N18" s="76">
        <v>1001</v>
      </c>
    </row>
    <row r="19" spans="1:14" ht="16.5">
      <c r="A19" s="94"/>
      <c r="B19" s="77" t="s">
        <v>17</v>
      </c>
      <c r="C19" s="77">
        <f>VLOOKUP(C18,测绘A5!$A$125:$G$176,2,0)</f>
        <v>89.68</v>
      </c>
      <c r="D19" s="77">
        <f>VLOOKUP(D18,测绘A5!$A$125:$G$176,2,0)</f>
        <v>83.72</v>
      </c>
      <c r="E19" s="77">
        <f>VLOOKUP(E18,测绘A5!$A$125:$G$176,2,0)</f>
        <v>83.72</v>
      </c>
      <c r="F19" s="77">
        <f>VLOOKUP(F18,测绘A5!$A$125:$G$176,2,0)</f>
        <v>89.08</v>
      </c>
      <c r="G19" s="77">
        <f>VLOOKUP(G18,测绘A5!$A$62:$G$124,2,0)</f>
        <v>89.08</v>
      </c>
      <c r="H19" s="77">
        <f>VLOOKUP(H18,测绘A5!$A$62:$G$124,2,0)</f>
        <v>83.72</v>
      </c>
      <c r="I19" s="77">
        <f>VLOOKUP(I18,测绘A5!$A$62:$G$124,2,0)</f>
        <v>83.72</v>
      </c>
      <c r="J19" s="77">
        <f>VLOOKUP(J18,测绘A5!$A$62:$G$124,2,0)</f>
        <v>88.93</v>
      </c>
      <c r="K19" s="77">
        <f>VLOOKUP(K18,测绘A5!$A$6:$G$61,2,0)</f>
        <v>88.93</v>
      </c>
      <c r="L19" s="77">
        <f>VLOOKUP(L18,测绘A5!$A$6:$G$61,2,0)</f>
        <v>83.72</v>
      </c>
      <c r="M19" s="77">
        <f>VLOOKUP(M18,测绘A5!$A$6:$G$61,2,0)</f>
        <v>83.72</v>
      </c>
      <c r="N19" s="77">
        <f>VLOOKUP(N18,测绘A5!$A$6:$G$61,2,0)</f>
        <v>89.68</v>
      </c>
    </row>
    <row r="20" spans="1:14" ht="16.5">
      <c r="A20" s="94"/>
      <c r="B20" s="77" t="s">
        <v>18</v>
      </c>
      <c r="C20" s="77">
        <f>VLOOKUP(C18,测绘A5!$A$125:$G$176,3,0)</f>
        <v>68.52</v>
      </c>
      <c r="D20" s="77">
        <f>VLOOKUP(D18,测绘A5!$A$125:$G$176,3,0)</f>
        <v>63.97</v>
      </c>
      <c r="E20" s="77">
        <f>VLOOKUP(E18,测绘A5!$A$125:$G$176,3,0)</f>
        <v>63.97</v>
      </c>
      <c r="F20" s="77">
        <f>VLOOKUP(F18,测绘A5!$A$125:$G$176,3,0)</f>
        <v>68.06</v>
      </c>
      <c r="G20" s="77">
        <f>VLOOKUP(G18,测绘A5!$A$62:$G$124,3,0)</f>
        <v>68.06</v>
      </c>
      <c r="H20" s="77">
        <f>VLOOKUP(H18,测绘A5!$A$62:$G$124,3,0)</f>
        <v>63.97</v>
      </c>
      <c r="I20" s="77">
        <f>VLOOKUP(I18,测绘A5!$A$62:$G$124,3,0)</f>
        <v>63.97</v>
      </c>
      <c r="J20" s="77">
        <f>VLOOKUP(J18,测绘A5!$A$62:$G$124,3,0)</f>
        <v>67.95</v>
      </c>
      <c r="K20" s="77">
        <f>VLOOKUP(K18,测绘A5!$A$6:$G$61,3,0)</f>
        <v>67.95</v>
      </c>
      <c r="L20" s="77">
        <f>VLOOKUP(L18,测绘A5!$A$6:$G$61,3,0)</f>
        <v>63.97</v>
      </c>
      <c r="M20" s="77">
        <f>VLOOKUP(M18,测绘A5!$A$6:$G$61,3,0)</f>
        <v>63.97</v>
      </c>
      <c r="N20" s="77">
        <f>VLOOKUP(N18,测绘A5!$A$6:$G$61,3,0)</f>
        <v>68.52</v>
      </c>
    </row>
    <row r="21" spans="1:14" ht="16.5">
      <c r="A21" s="94"/>
      <c r="B21" s="77" t="s">
        <v>19</v>
      </c>
      <c r="C21" s="77">
        <v>20000</v>
      </c>
      <c r="D21" s="77">
        <v>20000</v>
      </c>
      <c r="E21" s="77">
        <v>20000</v>
      </c>
      <c r="F21" s="77">
        <v>20000</v>
      </c>
      <c r="G21" s="77">
        <v>20000</v>
      </c>
      <c r="H21" s="77">
        <v>20000</v>
      </c>
      <c r="I21" s="77">
        <v>20000</v>
      </c>
      <c r="J21" s="77">
        <v>20000</v>
      </c>
      <c r="K21" s="77">
        <v>20000</v>
      </c>
      <c r="L21" s="77">
        <v>20000</v>
      </c>
      <c r="M21" s="77">
        <v>20000</v>
      </c>
      <c r="N21" s="77">
        <v>20000</v>
      </c>
    </row>
    <row r="22" spans="1:14" ht="16.5">
      <c r="A22" s="94"/>
      <c r="B22" s="77" t="s">
        <v>20</v>
      </c>
      <c r="C22" s="78">
        <f>ROUND(C23/C20,2)</f>
        <v>26176.3</v>
      </c>
      <c r="D22" s="78">
        <f t="shared" ref="D22" si="10">ROUND(D23/D20,2)</f>
        <v>26174.77</v>
      </c>
      <c r="E22" s="78">
        <f t="shared" ref="E22" si="11">ROUND(E23/E20,2)</f>
        <v>26174.77</v>
      </c>
      <c r="F22" s="78">
        <f t="shared" ref="F22" si="12">ROUND(F23/F20,2)</f>
        <v>26176.9</v>
      </c>
      <c r="G22" s="78">
        <f t="shared" ref="G22" si="13">ROUND(G23/G20,2)</f>
        <v>26176.9</v>
      </c>
      <c r="H22" s="78">
        <f t="shared" ref="H22" si="14">ROUND(H23/H20,2)</f>
        <v>26174.77</v>
      </c>
      <c r="I22" s="78">
        <f t="shared" ref="I22" si="15">ROUND(I23/I20,2)</f>
        <v>26174.77</v>
      </c>
      <c r="J22" s="78">
        <f t="shared" ref="J22" si="16">ROUND(J23/J20,2)</f>
        <v>26175.13</v>
      </c>
      <c r="K22" s="78">
        <f t="shared" ref="K22" si="17">ROUND(K23/K20,2)</f>
        <v>26175.13</v>
      </c>
      <c r="L22" s="78">
        <f t="shared" ref="L22" si="18">ROUND(L23/L20,2)</f>
        <v>26174.77</v>
      </c>
      <c r="M22" s="78">
        <f t="shared" ref="M22" si="19">ROUND(M23/M20,2)</f>
        <v>26174.77</v>
      </c>
      <c r="N22" s="78">
        <f t="shared" ref="N22" si="20">ROUND(N23/N20,2)</f>
        <v>26176.3</v>
      </c>
    </row>
    <row r="23" spans="1:14" ht="16.5">
      <c r="A23" s="94"/>
      <c r="B23" s="77" t="s">
        <v>21</v>
      </c>
      <c r="C23" s="77">
        <f t="shared" ref="C23:F23" si="21">C21*C19</f>
        <v>1793600.0000000002</v>
      </c>
      <c r="D23" s="77">
        <f t="shared" si="21"/>
        <v>1674400</v>
      </c>
      <c r="E23" s="77">
        <f t="shared" si="21"/>
        <v>1674400</v>
      </c>
      <c r="F23" s="77">
        <f t="shared" si="21"/>
        <v>1781600</v>
      </c>
      <c r="G23" s="77">
        <f t="shared" ref="G23:J23" si="22">G21*G19</f>
        <v>1781600</v>
      </c>
      <c r="H23" s="77">
        <f t="shared" si="22"/>
        <v>1674400</v>
      </c>
      <c r="I23" s="77">
        <f t="shared" si="22"/>
        <v>1674400</v>
      </c>
      <c r="J23" s="77">
        <f t="shared" si="22"/>
        <v>1778600.0000000002</v>
      </c>
      <c r="K23" s="77">
        <f t="shared" ref="K23:N23" si="23">K21*K19</f>
        <v>1778600.0000000002</v>
      </c>
      <c r="L23" s="77">
        <f t="shared" si="23"/>
        <v>1674400</v>
      </c>
      <c r="M23" s="77">
        <f t="shared" si="23"/>
        <v>1674400</v>
      </c>
      <c r="N23" s="77">
        <f t="shared" si="23"/>
        <v>1793600.0000000002</v>
      </c>
    </row>
    <row r="24" spans="1:14" ht="15">
      <c r="A24" s="94" t="s">
        <v>30</v>
      </c>
      <c r="B24" s="76" t="s">
        <v>16</v>
      </c>
      <c r="C24" s="76">
        <v>904</v>
      </c>
      <c r="D24" s="76">
        <v>903</v>
      </c>
      <c r="E24" s="76">
        <v>902</v>
      </c>
      <c r="F24" s="76">
        <v>901</v>
      </c>
      <c r="G24" s="76">
        <v>904</v>
      </c>
      <c r="H24" s="76">
        <v>903</v>
      </c>
      <c r="I24" s="76">
        <v>902</v>
      </c>
      <c r="J24" s="76">
        <v>901</v>
      </c>
      <c r="K24" s="76">
        <v>904</v>
      </c>
      <c r="L24" s="76">
        <v>903</v>
      </c>
      <c r="M24" s="76">
        <v>902</v>
      </c>
      <c r="N24" s="76">
        <v>901</v>
      </c>
    </row>
    <row r="25" spans="1:14" ht="16.5">
      <c r="A25" s="94"/>
      <c r="B25" s="77" t="s">
        <v>17</v>
      </c>
      <c r="C25" s="77">
        <f>VLOOKUP(C24,测绘A5!$A$125:$G$176,2,0)</f>
        <v>89.68</v>
      </c>
      <c r="D25" s="77">
        <f>VLOOKUP(D24,测绘A5!$A$125:$G$176,2,0)</f>
        <v>83.72</v>
      </c>
      <c r="E25" s="77">
        <f>VLOOKUP(E24,测绘A5!$A$125:$G$176,2,0)</f>
        <v>83.72</v>
      </c>
      <c r="F25" s="77">
        <f>VLOOKUP(F24,测绘A5!$A$125:$G$176,2,0)</f>
        <v>89.08</v>
      </c>
      <c r="G25" s="77">
        <f>VLOOKUP(G24,测绘A5!$A$62:$G$124,2,0)</f>
        <v>89.08</v>
      </c>
      <c r="H25" s="77">
        <f>VLOOKUP(H24,测绘A5!$A$62:$G$124,2,0)</f>
        <v>83.72</v>
      </c>
      <c r="I25" s="77">
        <f>VLOOKUP(I24,测绘A5!$A$62:$G$124,2,0)</f>
        <v>83.72</v>
      </c>
      <c r="J25" s="77">
        <f>VLOOKUP(J24,测绘A5!$A$62:$G$124,2,0)</f>
        <v>88.93</v>
      </c>
      <c r="K25" s="77">
        <f>VLOOKUP(K24,测绘A5!$A$6:$G$61,2,0)</f>
        <v>88.93</v>
      </c>
      <c r="L25" s="77">
        <f>VLOOKUP(L24,测绘A5!$A$6:$G$61,2,0)</f>
        <v>83.72</v>
      </c>
      <c r="M25" s="77">
        <f>VLOOKUP(M24,测绘A5!$A$6:$G$61,2,0)</f>
        <v>83.72</v>
      </c>
      <c r="N25" s="77">
        <f>VLOOKUP(N24,测绘A5!$A$6:$G$61,2,0)</f>
        <v>89.68</v>
      </c>
    </row>
    <row r="26" spans="1:14" ht="16.5">
      <c r="A26" s="94"/>
      <c r="B26" s="77" t="s">
        <v>18</v>
      </c>
      <c r="C26" s="77">
        <f>VLOOKUP(C24,测绘A5!$A$125:$G$176,3,0)</f>
        <v>68.52</v>
      </c>
      <c r="D26" s="77">
        <f>VLOOKUP(D24,测绘A5!$A$125:$G$176,3,0)</f>
        <v>63.97</v>
      </c>
      <c r="E26" s="77">
        <f>VLOOKUP(E24,测绘A5!$A$125:$G$176,3,0)</f>
        <v>63.97</v>
      </c>
      <c r="F26" s="77">
        <f>VLOOKUP(F24,测绘A5!$A$125:$G$176,3,0)</f>
        <v>68.06</v>
      </c>
      <c r="G26" s="77">
        <f>VLOOKUP(G24,测绘A5!$A$62:$G$124,3,0)</f>
        <v>68.06</v>
      </c>
      <c r="H26" s="77">
        <f>VLOOKUP(H24,测绘A5!$A$62:$G$124,3,0)</f>
        <v>63.97</v>
      </c>
      <c r="I26" s="77">
        <f>VLOOKUP(I24,测绘A5!$A$62:$G$124,3,0)</f>
        <v>63.97</v>
      </c>
      <c r="J26" s="77">
        <f>VLOOKUP(J24,测绘A5!$A$62:$G$124,3,0)</f>
        <v>67.95</v>
      </c>
      <c r="K26" s="77">
        <f>VLOOKUP(K24,测绘A5!$A$6:$G$61,3,0)</f>
        <v>67.95</v>
      </c>
      <c r="L26" s="77">
        <f>VLOOKUP(L24,测绘A5!$A$6:$G$61,3,0)</f>
        <v>63.97</v>
      </c>
      <c r="M26" s="77">
        <f>VLOOKUP(M24,测绘A5!$A$6:$G$61,3,0)</f>
        <v>63.97</v>
      </c>
      <c r="N26" s="77">
        <f>VLOOKUP(N24,测绘A5!$A$6:$G$61,3,0)</f>
        <v>68.52</v>
      </c>
    </row>
    <row r="27" spans="1:14" ht="16.5">
      <c r="A27" s="94"/>
      <c r="B27" s="77" t="s">
        <v>19</v>
      </c>
      <c r="C27" s="77">
        <v>20000</v>
      </c>
      <c r="D27" s="77">
        <v>20000</v>
      </c>
      <c r="E27" s="77">
        <v>20000</v>
      </c>
      <c r="F27" s="77">
        <v>20000</v>
      </c>
      <c r="G27" s="77">
        <v>20000</v>
      </c>
      <c r="H27" s="77">
        <v>20000</v>
      </c>
      <c r="I27" s="77">
        <v>20000</v>
      </c>
      <c r="J27" s="77">
        <v>20000</v>
      </c>
      <c r="K27" s="77">
        <v>20000</v>
      </c>
      <c r="L27" s="77">
        <v>20000</v>
      </c>
      <c r="M27" s="77">
        <v>20000</v>
      </c>
      <c r="N27" s="77">
        <v>20000</v>
      </c>
    </row>
    <row r="28" spans="1:14" ht="16.5">
      <c r="A28" s="94"/>
      <c r="B28" s="77" t="s">
        <v>20</v>
      </c>
      <c r="C28" s="78">
        <f>ROUND(C29/C26,2)</f>
        <v>26176.3</v>
      </c>
      <c r="D28" s="78">
        <f t="shared" ref="D28" si="24">ROUND(D29/D26,2)</f>
        <v>26174.77</v>
      </c>
      <c r="E28" s="78">
        <f t="shared" ref="E28" si="25">ROUND(E29/E26,2)</f>
        <v>26174.77</v>
      </c>
      <c r="F28" s="78">
        <f t="shared" ref="F28" si="26">ROUND(F29/F26,2)</f>
        <v>26176.9</v>
      </c>
      <c r="G28" s="78">
        <f t="shared" ref="G28" si="27">ROUND(G29/G26,2)</f>
        <v>26176.9</v>
      </c>
      <c r="H28" s="78">
        <f t="shared" ref="H28" si="28">ROUND(H29/H26,2)</f>
        <v>26174.77</v>
      </c>
      <c r="I28" s="78">
        <f t="shared" ref="I28" si="29">ROUND(I29/I26,2)</f>
        <v>26174.77</v>
      </c>
      <c r="J28" s="78">
        <f t="shared" ref="J28" si="30">ROUND(J29/J26,2)</f>
        <v>26175.13</v>
      </c>
      <c r="K28" s="78">
        <f t="shared" ref="K28" si="31">ROUND(K29/K26,2)</f>
        <v>26175.13</v>
      </c>
      <c r="L28" s="78">
        <f t="shared" ref="L28" si="32">ROUND(L29/L26,2)</f>
        <v>26174.77</v>
      </c>
      <c r="M28" s="78">
        <f t="shared" ref="M28" si="33">ROUND(M29/M26,2)</f>
        <v>26174.77</v>
      </c>
      <c r="N28" s="78">
        <f t="shared" ref="N28" si="34">ROUND(N29/N26,2)</f>
        <v>26176.3</v>
      </c>
    </row>
    <row r="29" spans="1:14" ht="16.5">
      <c r="A29" s="94"/>
      <c r="B29" s="77" t="s">
        <v>21</v>
      </c>
      <c r="C29" s="77">
        <f t="shared" ref="C29:F29" si="35">C27*C25</f>
        <v>1793600.0000000002</v>
      </c>
      <c r="D29" s="77">
        <f t="shared" si="35"/>
        <v>1674400</v>
      </c>
      <c r="E29" s="77">
        <f t="shared" si="35"/>
        <v>1674400</v>
      </c>
      <c r="F29" s="77">
        <f t="shared" si="35"/>
        <v>1781600</v>
      </c>
      <c r="G29" s="77">
        <f t="shared" ref="G29:J29" si="36">G27*G25</f>
        <v>1781600</v>
      </c>
      <c r="H29" s="77">
        <f t="shared" si="36"/>
        <v>1674400</v>
      </c>
      <c r="I29" s="77">
        <f t="shared" si="36"/>
        <v>1674400</v>
      </c>
      <c r="J29" s="77">
        <f t="shared" si="36"/>
        <v>1778600.0000000002</v>
      </c>
      <c r="K29" s="77">
        <f t="shared" ref="K29:N29" si="37">K27*K25</f>
        <v>1778600.0000000002</v>
      </c>
      <c r="L29" s="77">
        <f t="shared" si="37"/>
        <v>1674400</v>
      </c>
      <c r="M29" s="77">
        <f t="shared" si="37"/>
        <v>1674400</v>
      </c>
      <c r="N29" s="77">
        <f t="shared" si="37"/>
        <v>1793600.0000000002</v>
      </c>
    </row>
    <row r="30" spans="1:14" ht="15">
      <c r="A30" s="94" t="s">
        <v>31</v>
      </c>
      <c r="B30" s="76" t="s">
        <v>16</v>
      </c>
      <c r="C30" s="76">
        <v>804</v>
      </c>
      <c r="D30" s="76">
        <v>803</v>
      </c>
      <c r="E30" s="76">
        <v>802</v>
      </c>
      <c r="F30" s="76">
        <v>801</v>
      </c>
      <c r="G30" s="76">
        <v>804</v>
      </c>
      <c r="H30" s="76">
        <v>803</v>
      </c>
      <c r="I30" s="76">
        <v>802</v>
      </c>
      <c r="J30" s="76">
        <v>801</v>
      </c>
      <c r="K30" s="76">
        <v>804</v>
      </c>
      <c r="L30" s="76">
        <v>803</v>
      </c>
      <c r="M30" s="76">
        <v>802</v>
      </c>
      <c r="N30" s="76">
        <v>801</v>
      </c>
    </row>
    <row r="31" spans="1:14" ht="16.5">
      <c r="A31" s="94"/>
      <c r="B31" s="77" t="s">
        <v>17</v>
      </c>
      <c r="C31" s="77">
        <f>VLOOKUP(C30,测绘A5!$A$125:$G$176,2,0)</f>
        <v>89.68</v>
      </c>
      <c r="D31" s="77">
        <f>VLOOKUP(D30,测绘A5!$A$125:$G$176,2,0)</f>
        <v>83.72</v>
      </c>
      <c r="E31" s="77">
        <f>VLOOKUP(E30,测绘A5!$A$125:$G$176,2,0)</f>
        <v>83.72</v>
      </c>
      <c r="F31" s="77">
        <f>VLOOKUP(F30,测绘A5!$A$125:$G$176,2,0)</f>
        <v>89.08</v>
      </c>
      <c r="G31" s="77">
        <f>VLOOKUP(G30,测绘A5!$A$62:$G$124,2,0)</f>
        <v>89.08</v>
      </c>
      <c r="H31" s="77">
        <f>VLOOKUP(H30,测绘A5!$A$62:$G$124,2,0)</f>
        <v>83.72</v>
      </c>
      <c r="I31" s="77">
        <f>VLOOKUP(I30,测绘A5!$A$62:$G$124,2,0)</f>
        <v>83.72</v>
      </c>
      <c r="J31" s="77">
        <f>VLOOKUP(J30,测绘A5!$A$62:$G$124,2,0)</f>
        <v>88.93</v>
      </c>
      <c r="K31" s="77">
        <f>VLOOKUP(K30,测绘A5!$A$6:$G$61,2,0)</f>
        <v>88.93</v>
      </c>
      <c r="L31" s="77">
        <f>VLOOKUP(L30,测绘A5!$A$6:$G$61,2,0)</f>
        <v>83.72</v>
      </c>
      <c r="M31" s="77">
        <f>VLOOKUP(M30,测绘A5!$A$6:$G$61,2,0)</f>
        <v>83.72</v>
      </c>
      <c r="N31" s="77">
        <f>VLOOKUP(N30,测绘A5!$A$6:$G$61,2,0)</f>
        <v>89.68</v>
      </c>
    </row>
    <row r="32" spans="1:14" ht="16.5">
      <c r="A32" s="94"/>
      <c r="B32" s="77" t="s">
        <v>18</v>
      </c>
      <c r="C32" s="77">
        <f>VLOOKUP(C30,测绘A5!$A$125:$G$176,3,0)</f>
        <v>68.52</v>
      </c>
      <c r="D32" s="77">
        <f>VLOOKUP(D30,测绘A5!$A$125:$G$176,3,0)</f>
        <v>63.97</v>
      </c>
      <c r="E32" s="77">
        <f>VLOOKUP(E30,测绘A5!$A$125:$G$176,3,0)</f>
        <v>63.97</v>
      </c>
      <c r="F32" s="77">
        <f>VLOOKUP(F30,测绘A5!$A$125:$G$176,3,0)</f>
        <v>68.06</v>
      </c>
      <c r="G32" s="77">
        <f>VLOOKUP(G30,测绘A5!$A$62:$G$124,3,0)</f>
        <v>68.06</v>
      </c>
      <c r="H32" s="77">
        <f>VLOOKUP(H30,测绘A5!$A$62:$G$124,3,0)</f>
        <v>63.97</v>
      </c>
      <c r="I32" s="77">
        <f>VLOOKUP(I30,测绘A5!$A$62:$G$124,3,0)</f>
        <v>63.97</v>
      </c>
      <c r="J32" s="77">
        <f>VLOOKUP(J30,测绘A5!$A$62:$G$124,3,0)</f>
        <v>67.95</v>
      </c>
      <c r="K32" s="77">
        <f>VLOOKUP(K30,测绘A5!$A$6:$G$61,3,0)</f>
        <v>67.95</v>
      </c>
      <c r="L32" s="77">
        <f>VLOOKUP(L30,测绘A5!$A$6:$G$61,3,0)</f>
        <v>63.97</v>
      </c>
      <c r="M32" s="77">
        <f>VLOOKUP(M30,测绘A5!$A$6:$G$61,3,0)</f>
        <v>63.97</v>
      </c>
      <c r="N32" s="77">
        <f>VLOOKUP(N30,测绘A5!$A$6:$G$61,3,0)</f>
        <v>68.52</v>
      </c>
    </row>
    <row r="33" spans="1:14" ht="16.5">
      <c r="A33" s="94"/>
      <c r="B33" s="77" t="s">
        <v>19</v>
      </c>
      <c r="C33" s="77">
        <v>20000</v>
      </c>
      <c r="D33" s="77">
        <v>20000</v>
      </c>
      <c r="E33" s="77">
        <v>20000</v>
      </c>
      <c r="F33" s="77">
        <v>20000</v>
      </c>
      <c r="G33" s="77">
        <v>20000</v>
      </c>
      <c r="H33" s="77">
        <v>20000</v>
      </c>
      <c r="I33" s="77">
        <v>20000</v>
      </c>
      <c r="J33" s="77">
        <v>20000</v>
      </c>
      <c r="K33" s="77">
        <v>20000</v>
      </c>
      <c r="L33" s="77">
        <v>20000</v>
      </c>
      <c r="M33" s="77">
        <v>20000</v>
      </c>
      <c r="N33" s="77">
        <v>20000</v>
      </c>
    </row>
    <row r="34" spans="1:14" ht="16.5">
      <c r="A34" s="94"/>
      <c r="B34" s="77" t="s">
        <v>20</v>
      </c>
      <c r="C34" s="78">
        <f>ROUND(C35/C32,2)</f>
        <v>26176.3</v>
      </c>
      <c r="D34" s="78">
        <f t="shared" ref="D34" si="38">ROUND(D35/D32,2)</f>
        <v>26174.77</v>
      </c>
      <c r="E34" s="78">
        <f t="shared" ref="E34" si="39">ROUND(E35/E32,2)</f>
        <v>26174.77</v>
      </c>
      <c r="F34" s="78">
        <f t="shared" ref="F34" si="40">ROUND(F35/F32,2)</f>
        <v>26176.9</v>
      </c>
      <c r="G34" s="78">
        <f t="shared" ref="G34" si="41">ROUND(G35/G32,2)</f>
        <v>26176.9</v>
      </c>
      <c r="H34" s="78">
        <f t="shared" ref="H34" si="42">ROUND(H35/H32,2)</f>
        <v>26174.77</v>
      </c>
      <c r="I34" s="78">
        <f t="shared" ref="I34" si="43">ROUND(I35/I32,2)</f>
        <v>26174.77</v>
      </c>
      <c r="J34" s="78">
        <f t="shared" ref="J34" si="44">ROUND(J35/J32,2)</f>
        <v>26175.13</v>
      </c>
      <c r="K34" s="78">
        <f t="shared" ref="K34" si="45">ROUND(K35/K32,2)</f>
        <v>26175.13</v>
      </c>
      <c r="L34" s="78">
        <f t="shared" ref="L34" si="46">ROUND(L35/L32,2)</f>
        <v>26174.77</v>
      </c>
      <c r="M34" s="78">
        <f t="shared" ref="M34" si="47">ROUND(M35/M32,2)</f>
        <v>26174.77</v>
      </c>
      <c r="N34" s="78">
        <f t="shared" ref="N34" si="48">ROUND(N35/N32,2)</f>
        <v>26176.3</v>
      </c>
    </row>
    <row r="35" spans="1:14" ht="16.5">
      <c r="A35" s="94"/>
      <c r="B35" s="77" t="s">
        <v>21</v>
      </c>
      <c r="C35" s="77">
        <f t="shared" ref="C35:F35" si="49">C33*C31</f>
        <v>1793600.0000000002</v>
      </c>
      <c r="D35" s="77">
        <f t="shared" si="49"/>
        <v>1674400</v>
      </c>
      <c r="E35" s="77">
        <f t="shared" si="49"/>
        <v>1674400</v>
      </c>
      <c r="F35" s="77">
        <f t="shared" si="49"/>
        <v>1781600</v>
      </c>
      <c r="G35" s="77">
        <f t="shared" ref="G35:J35" si="50">G33*G31</f>
        <v>1781600</v>
      </c>
      <c r="H35" s="77">
        <f t="shared" si="50"/>
        <v>1674400</v>
      </c>
      <c r="I35" s="77">
        <f t="shared" si="50"/>
        <v>1674400</v>
      </c>
      <c r="J35" s="77">
        <f t="shared" si="50"/>
        <v>1778600.0000000002</v>
      </c>
      <c r="K35" s="77">
        <f t="shared" ref="K35:N35" si="51">K33*K31</f>
        <v>1778600.0000000002</v>
      </c>
      <c r="L35" s="77">
        <f t="shared" si="51"/>
        <v>1674400</v>
      </c>
      <c r="M35" s="77">
        <f t="shared" si="51"/>
        <v>1674400</v>
      </c>
      <c r="N35" s="77">
        <f t="shared" si="51"/>
        <v>1793600.0000000002</v>
      </c>
    </row>
    <row r="36" spans="1:14" ht="15">
      <c r="A36" s="94" t="s">
        <v>32</v>
      </c>
      <c r="B36" s="76" t="s">
        <v>16</v>
      </c>
      <c r="C36" s="76">
        <v>704</v>
      </c>
      <c r="D36" s="76">
        <v>703</v>
      </c>
      <c r="E36" s="76">
        <v>702</v>
      </c>
      <c r="F36" s="76">
        <v>701</v>
      </c>
      <c r="G36" s="76">
        <v>704</v>
      </c>
      <c r="H36" s="76">
        <v>703</v>
      </c>
      <c r="I36" s="76">
        <v>702</v>
      </c>
      <c r="J36" s="76">
        <v>701</v>
      </c>
      <c r="K36" s="76">
        <v>704</v>
      </c>
      <c r="L36" s="76">
        <v>703</v>
      </c>
      <c r="M36" s="76">
        <v>702</v>
      </c>
      <c r="N36" s="76">
        <v>701</v>
      </c>
    </row>
    <row r="37" spans="1:14" ht="16.5">
      <c r="A37" s="94"/>
      <c r="B37" s="77" t="s">
        <v>17</v>
      </c>
      <c r="C37" s="77">
        <f>VLOOKUP(C36,测绘A5!$A$125:$G$176,2,0)</f>
        <v>89.68</v>
      </c>
      <c r="D37" s="77">
        <f>VLOOKUP(D36,测绘A5!$A$125:$G$176,2,0)</f>
        <v>83.72</v>
      </c>
      <c r="E37" s="77">
        <f>VLOOKUP(E36,测绘A5!$A$125:$G$176,2,0)</f>
        <v>83.72</v>
      </c>
      <c r="F37" s="77">
        <f>VLOOKUP(F36,测绘A5!$A$125:$G$176,2,0)</f>
        <v>89.08</v>
      </c>
      <c r="G37" s="77">
        <f>VLOOKUP(G36,测绘A5!$A$62:$G$124,2,0)</f>
        <v>89.08</v>
      </c>
      <c r="H37" s="77">
        <f>VLOOKUP(H36,测绘A5!$A$62:$G$124,2,0)</f>
        <v>83.72</v>
      </c>
      <c r="I37" s="77">
        <f>VLOOKUP(I36,测绘A5!$A$62:$G$124,2,0)</f>
        <v>83.72</v>
      </c>
      <c r="J37" s="77">
        <f>VLOOKUP(J36,测绘A5!$A$62:$G$124,2,0)</f>
        <v>88.93</v>
      </c>
      <c r="K37" s="77">
        <f>VLOOKUP(K36,测绘A5!$A$6:$G$61,2,0)</f>
        <v>88.93</v>
      </c>
      <c r="L37" s="77">
        <f>VLOOKUP(L36,测绘A5!$A$6:$G$61,2,0)</f>
        <v>83.72</v>
      </c>
      <c r="M37" s="77">
        <f>VLOOKUP(M36,测绘A5!$A$6:$G$61,2,0)</f>
        <v>83.72</v>
      </c>
      <c r="N37" s="77">
        <f>VLOOKUP(N36,测绘A5!$A$6:$G$61,2,0)</f>
        <v>89.68</v>
      </c>
    </row>
    <row r="38" spans="1:14" ht="16.5">
      <c r="A38" s="94"/>
      <c r="B38" s="77" t="s">
        <v>18</v>
      </c>
      <c r="C38" s="77">
        <f>VLOOKUP(C36,测绘A5!$A$125:$G$176,3,0)</f>
        <v>68.52</v>
      </c>
      <c r="D38" s="77">
        <f>VLOOKUP(D36,测绘A5!$A$125:$G$176,3,0)</f>
        <v>63.97</v>
      </c>
      <c r="E38" s="77">
        <f>VLOOKUP(E36,测绘A5!$A$125:$G$176,3,0)</f>
        <v>63.97</v>
      </c>
      <c r="F38" s="77">
        <f>VLOOKUP(F36,测绘A5!$A$125:$G$176,3,0)</f>
        <v>68.06</v>
      </c>
      <c r="G38" s="77">
        <f>VLOOKUP(G36,测绘A5!$A$62:$G$124,3,0)</f>
        <v>68.06</v>
      </c>
      <c r="H38" s="77">
        <f>VLOOKUP(H36,测绘A5!$A$62:$G$124,3,0)</f>
        <v>63.97</v>
      </c>
      <c r="I38" s="77">
        <f>VLOOKUP(I36,测绘A5!$A$62:$G$124,3,0)</f>
        <v>63.97</v>
      </c>
      <c r="J38" s="77">
        <f>VLOOKUP(J36,测绘A5!$A$62:$G$124,3,0)</f>
        <v>67.95</v>
      </c>
      <c r="K38" s="77">
        <f>VLOOKUP(K36,测绘A5!$A$6:$G$61,3,0)</f>
        <v>67.95</v>
      </c>
      <c r="L38" s="77">
        <f>VLOOKUP(L36,测绘A5!$A$6:$G$61,3,0)</f>
        <v>63.97</v>
      </c>
      <c r="M38" s="77">
        <f>VLOOKUP(M36,测绘A5!$A$6:$G$61,3,0)</f>
        <v>63.97</v>
      </c>
      <c r="N38" s="77">
        <f>VLOOKUP(N36,测绘A5!$A$6:$G$61,3,0)</f>
        <v>68.52</v>
      </c>
    </row>
    <row r="39" spans="1:14" ht="16.5">
      <c r="A39" s="94"/>
      <c r="B39" s="77" t="s">
        <v>19</v>
      </c>
      <c r="C39" s="77">
        <v>20000</v>
      </c>
      <c r="D39" s="77">
        <v>20000</v>
      </c>
      <c r="E39" s="77">
        <v>20000</v>
      </c>
      <c r="F39" s="77">
        <v>20000</v>
      </c>
      <c r="G39" s="77">
        <v>20000</v>
      </c>
      <c r="H39" s="77">
        <v>20000</v>
      </c>
      <c r="I39" s="77">
        <v>20000</v>
      </c>
      <c r="J39" s="77">
        <v>20000</v>
      </c>
      <c r="K39" s="77">
        <v>20000</v>
      </c>
      <c r="L39" s="77">
        <v>20000</v>
      </c>
      <c r="M39" s="77">
        <v>20000</v>
      </c>
      <c r="N39" s="77">
        <v>20000</v>
      </c>
    </row>
    <row r="40" spans="1:14" ht="16.5">
      <c r="A40" s="94"/>
      <c r="B40" s="77" t="s">
        <v>20</v>
      </c>
      <c r="C40" s="78">
        <f>ROUND(C41/C38,2)</f>
        <v>26176.3</v>
      </c>
      <c r="D40" s="78">
        <f t="shared" ref="D40" si="52">ROUND(D41/D38,2)</f>
        <v>26174.77</v>
      </c>
      <c r="E40" s="78">
        <f t="shared" ref="E40" si="53">ROUND(E41/E38,2)</f>
        <v>26174.77</v>
      </c>
      <c r="F40" s="78">
        <f t="shared" ref="F40" si="54">ROUND(F41/F38,2)</f>
        <v>26176.9</v>
      </c>
      <c r="G40" s="78">
        <f t="shared" ref="G40" si="55">ROUND(G41/G38,2)</f>
        <v>26176.9</v>
      </c>
      <c r="H40" s="78">
        <f t="shared" ref="H40" si="56">ROUND(H41/H38,2)</f>
        <v>26174.77</v>
      </c>
      <c r="I40" s="78">
        <f t="shared" ref="I40" si="57">ROUND(I41/I38,2)</f>
        <v>26174.77</v>
      </c>
      <c r="J40" s="78">
        <f t="shared" ref="J40" si="58">ROUND(J41/J38,2)</f>
        <v>26175.13</v>
      </c>
      <c r="K40" s="78">
        <f t="shared" ref="K40" si="59">ROUND(K41/K38,2)</f>
        <v>26175.13</v>
      </c>
      <c r="L40" s="78">
        <f t="shared" ref="L40" si="60">ROUND(L41/L38,2)</f>
        <v>26174.77</v>
      </c>
      <c r="M40" s="78">
        <f t="shared" ref="M40" si="61">ROUND(M41/M38,2)</f>
        <v>26174.77</v>
      </c>
      <c r="N40" s="78">
        <f t="shared" ref="N40" si="62">ROUND(N41/N38,2)</f>
        <v>26176.3</v>
      </c>
    </row>
    <row r="41" spans="1:14" ht="16.5">
      <c r="A41" s="94"/>
      <c r="B41" s="77" t="s">
        <v>21</v>
      </c>
      <c r="C41" s="77">
        <f t="shared" ref="C41:F41" si="63">C39*C37</f>
        <v>1793600.0000000002</v>
      </c>
      <c r="D41" s="77">
        <f t="shared" si="63"/>
        <v>1674400</v>
      </c>
      <c r="E41" s="77">
        <f t="shared" si="63"/>
        <v>1674400</v>
      </c>
      <c r="F41" s="77">
        <f t="shared" si="63"/>
        <v>1781600</v>
      </c>
      <c r="G41" s="77">
        <f t="shared" ref="G41:J41" si="64">G39*G37</f>
        <v>1781600</v>
      </c>
      <c r="H41" s="77">
        <f t="shared" si="64"/>
        <v>1674400</v>
      </c>
      <c r="I41" s="77">
        <f t="shared" si="64"/>
        <v>1674400</v>
      </c>
      <c r="J41" s="77">
        <f t="shared" si="64"/>
        <v>1778600.0000000002</v>
      </c>
      <c r="K41" s="77">
        <f t="shared" ref="K41:N41" si="65">K39*K37</f>
        <v>1778600.0000000002</v>
      </c>
      <c r="L41" s="77">
        <f t="shared" si="65"/>
        <v>1674400</v>
      </c>
      <c r="M41" s="77">
        <f t="shared" si="65"/>
        <v>1674400</v>
      </c>
      <c r="N41" s="77">
        <f t="shared" si="65"/>
        <v>1793600.0000000002</v>
      </c>
    </row>
    <row r="42" spans="1:14" ht="15">
      <c r="A42" s="94" t="s">
        <v>33</v>
      </c>
      <c r="B42" s="76" t="s">
        <v>16</v>
      </c>
      <c r="C42" s="76">
        <v>604</v>
      </c>
      <c r="D42" s="76">
        <v>603</v>
      </c>
      <c r="E42" s="76">
        <v>602</v>
      </c>
      <c r="F42" s="76">
        <v>601</v>
      </c>
      <c r="G42" s="76">
        <v>604</v>
      </c>
      <c r="H42" s="76">
        <v>603</v>
      </c>
      <c r="I42" s="76">
        <v>602</v>
      </c>
      <c r="J42" s="76">
        <v>601</v>
      </c>
      <c r="K42" s="76">
        <v>604</v>
      </c>
      <c r="L42" s="76">
        <v>603</v>
      </c>
      <c r="M42" s="76">
        <v>602</v>
      </c>
      <c r="N42" s="76">
        <v>601</v>
      </c>
    </row>
    <row r="43" spans="1:14" ht="16.5">
      <c r="A43" s="94"/>
      <c r="B43" s="77" t="s">
        <v>17</v>
      </c>
      <c r="C43" s="77">
        <f>VLOOKUP(C42,测绘A5!$A$125:$G$176,2,0)</f>
        <v>89.68</v>
      </c>
      <c r="D43" s="77">
        <f>VLOOKUP(D42,测绘A5!$A$125:$G$176,2,0)</f>
        <v>83.72</v>
      </c>
      <c r="E43" s="77">
        <f>VLOOKUP(E42,测绘A5!$A$125:$G$176,2,0)</f>
        <v>83.72</v>
      </c>
      <c r="F43" s="77">
        <f>VLOOKUP(F42,测绘A5!$A$125:$G$176,2,0)</f>
        <v>89.08</v>
      </c>
      <c r="G43" s="77">
        <f>VLOOKUP(G42,测绘A5!$A$62:$G$124,2,0)</f>
        <v>89.08</v>
      </c>
      <c r="H43" s="77">
        <f>VLOOKUP(H42,测绘A5!$A$62:$G$124,2,0)</f>
        <v>83.72</v>
      </c>
      <c r="I43" s="77">
        <f>VLOOKUP(I42,测绘A5!$A$62:$G$124,2,0)</f>
        <v>83.72</v>
      </c>
      <c r="J43" s="77">
        <f>VLOOKUP(J42,测绘A5!$A$62:$G$124,2,0)</f>
        <v>88.93</v>
      </c>
      <c r="K43" s="77">
        <f>VLOOKUP(K42,测绘A5!$A$6:$G$61,2,0)</f>
        <v>88.93</v>
      </c>
      <c r="L43" s="77">
        <f>VLOOKUP(L42,测绘A5!$A$6:$G$61,2,0)</f>
        <v>83.72</v>
      </c>
      <c r="M43" s="77">
        <f>VLOOKUP(M42,测绘A5!$A$6:$G$61,2,0)</f>
        <v>83.72</v>
      </c>
      <c r="N43" s="77">
        <f>VLOOKUP(N42,测绘A5!$A$6:$G$61,2,0)</f>
        <v>89.68</v>
      </c>
    </row>
    <row r="44" spans="1:14" ht="16.5">
      <c r="A44" s="94"/>
      <c r="B44" s="77" t="s">
        <v>18</v>
      </c>
      <c r="C44" s="77">
        <f>VLOOKUP(C42,测绘A5!$A$125:$G$176,3,0)</f>
        <v>68.52</v>
      </c>
      <c r="D44" s="77">
        <f>VLOOKUP(D42,测绘A5!$A$125:$G$176,3,0)</f>
        <v>63.97</v>
      </c>
      <c r="E44" s="77">
        <f>VLOOKUP(E42,测绘A5!$A$125:$G$176,3,0)</f>
        <v>63.97</v>
      </c>
      <c r="F44" s="77">
        <f>VLOOKUP(F42,测绘A5!$A$125:$G$176,3,0)</f>
        <v>68.06</v>
      </c>
      <c r="G44" s="77">
        <f>VLOOKUP(G42,测绘A5!$A$62:$G$124,3,0)</f>
        <v>68.06</v>
      </c>
      <c r="H44" s="77">
        <f>VLOOKUP(H42,测绘A5!$A$62:$G$124,3,0)</f>
        <v>63.97</v>
      </c>
      <c r="I44" s="77">
        <f>VLOOKUP(I42,测绘A5!$A$62:$G$124,3,0)</f>
        <v>63.97</v>
      </c>
      <c r="J44" s="77">
        <f>VLOOKUP(J42,测绘A5!$A$62:$G$124,3,0)</f>
        <v>67.95</v>
      </c>
      <c r="K44" s="77">
        <f>VLOOKUP(K42,测绘A5!$A$6:$G$61,3,0)</f>
        <v>67.95</v>
      </c>
      <c r="L44" s="77">
        <f>VLOOKUP(L42,测绘A5!$A$6:$G$61,3,0)</f>
        <v>63.97</v>
      </c>
      <c r="M44" s="77">
        <f>VLOOKUP(M42,测绘A5!$A$6:$G$61,3,0)</f>
        <v>63.97</v>
      </c>
      <c r="N44" s="77">
        <f>VLOOKUP(N42,测绘A5!$A$6:$G$61,3,0)</f>
        <v>68.52</v>
      </c>
    </row>
    <row r="45" spans="1:14" ht="16.5">
      <c r="A45" s="94"/>
      <c r="B45" s="77" t="s">
        <v>19</v>
      </c>
      <c r="C45" s="77">
        <v>20000</v>
      </c>
      <c r="D45" s="77">
        <v>20000</v>
      </c>
      <c r="E45" s="77">
        <v>20000</v>
      </c>
      <c r="F45" s="77">
        <v>20000</v>
      </c>
      <c r="G45" s="77">
        <v>20000</v>
      </c>
      <c r="H45" s="77">
        <v>20000</v>
      </c>
      <c r="I45" s="77">
        <v>20000</v>
      </c>
      <c r="J45" s="77">
        <v>20000</v>
      </c>
      <c r="K45" s="77">
        <v>20000</v>
      </c>
      <c r="L45" s="77">
        <v>20000</v>
      </c>
      <c r="M45" s="77">
        <v>20000</v>
      </c>
      <c r="N45" s="77">
        <v>20000</v>
      </c>
    </row>
    <row r="46" spans="1:14" ht="16.5">
      <c r="A46" s="94"/>
      <c r="B46" s="77" t="s">
        <v>20</v>
      </c>
      <c r="C46" s="78">
        <f>ROUND(C47/C44,2)</f>
        <v>26176.3</v>
      </c>
      <c r="D46" s="78">
        <f t="shared" ref="D46" si="66">ROUND(D47/D44,2)</f>
        <v>26174.77</v>
      </c>
      <c r="E46" s="78">
        <f t="shared" ref="E46" si="67">ROUND(E47/E44,2)</f>
        <v>26174.77</v>
      </c>
      <c r="F46" s="78">
        <f t="shared" ref="F46" si="68">ROUND(F47/F44,2)</f>
        <v>26176.9</v>
      </c>
      <c r="G46" s="78">
        <f t="shared" ref="G46" si="69">ROUND(G47/G44,2)</f>
        <v>26176.9</v>
      </c>
      <c r="H46" s="78">
        <f t="shared" ref="H46" si="70">ROUND(H47/H44,2)</f>
        <v>26174.77</v>
      </c>
      <c r="I46" s="78">
        <f t="shared" ref="I46" si="71">ROUND(I47/I44,2)</f>
        <v>26174.77</v>
      </c>
      <c r="J46" s="78">
        <f t="shared" ref="J46" si="72">ROUND(J47/J44,2)</f>
        <v>26175.13</v>
      </c>
      <c r="K46" s="78">
        <f t="shared" ref="K46" si="73">ROUND(K47/K44,2)</f>
        <v>26175.13</v>
      </c>
      <c r="L46" s="78">
        <f t="shared" ref="L46" si="74">ROUND(L47/L44,2)</f>
        <v>26174.77</v>
      </c>
      <c r="M46" s="78">
        <f t="shared" ref="M46" si="75">ROUND(M47/M44,2)</f>
        <v>26174.77</v>
      </c>
      <c r="N46" s="78">
        <f t="shared" ref="N46" si="76">ROUND(N47/N44,2)</f>
        <v>26176.3</v>
      </c>
    </row>
    <row r="47" spans="1:14" ht="16.5">
      <c r="A47" s="94"/>
      <c r="B47" s="77" t="s">
        <v>21</v>
      </c>
      <c r="C47" s="77">
        <f t="shared" ref="C47:F47" si="77">C45*C43</f>
        <v>1793600.0000000002</v>
      </c>
      <c r="D47" s="77">
        <f t="shared" si="77"/>
        <v>1674400</v>
      </c>
      <c r="E47" s="77">
        <f t="shared" si="77"/>
        <v>1674400</v>
      </c>
      <c r="F47" s="77">
        <f t="shared" si="77"/>
        <v>1781600</v>
      </c>
      <c r="G47" s="77">
        <f t="shared" ref="G47:J47" si="78">G45*G43</f>
        <v>1781600</v>
      </c>
      <c r="H47" s="77">
        <f t="shared" si="78"/>
        <v>1674400</v>
      </c>
      <c r="I47" s="77">
        <f t="shared" si="78"/>
        <v>1674400</v>
      </c>
      <c r="J47" s="77">
        <f t="shared" si="78"/>
        <v>1778600.0000000002</v>
      </c>
      <c r="K47" s="77">
        <f t="shared" ref="K47:N47" si="79">K45*K43</f>
        <v>1778600.0000000002</v>
      </c>
      <c r="L47" s="77">
        <f t="shared" si="79"/>
        <v>1674400</v>
      </c>
      <c r="M47" s="77">
        <f t="shared" si="79"/>
        <v>1674400</v>
      </c>
      <c r="N47" s="77">
        <f t="shared" si="79"/>
        <v>1793600.0000000002</v>
      </c>
    </row>
    <row r="48" spans="1:14" ht="15">
      <c r="A48" s="94" t="s">
        <v>34</v>
      </c>
      <c r="B48" s="76" t="s">
        <v>16</v>
      </c>
      <c r="C48" s="76">
        <v>504</v>
      </c>
      <c r="D48" s="76">
        <v>503</v>
      </c>
      <c r="E48" s="76">
        <v>502</v>
      </c>
      <c r="F48" s="76">
        <v>501</v>
      </c>
      <c r="G48" s="76">
        <v>504</v>
      </c>
      <c r="H48" s="76">
        <v>503</v>
      </c>
      <c r="I48" s="76">
        <v>502</v>
      </c>
      <c r="J48" s="76">
        <v>501</v>
      </c>
      <c r="K48" s="76">
        <v>504</v>
      </c>
      <c r="L48" s="76">
        <v>503</v>
      </c>
      <c r="M48" s="76">
        <v>502</v>
      </c>
      <c r="N48" s="76">
        <v>501</v>
      </c>
    </row>
    <row r="49" spans="1:14" ht="16.5">
      <c r="A49" s="94"/>
      <c r="B49" s="77" t="s">
        <v>17</v>
      </c>
      <c r="C49" s="77">
        <f>VLOOKUP(C48,测绘A5!$A$125:$G$176,2,0)</f>
        <v>89.68</v>
      </c>
      <c r="D49" s="77">
        <f>VLOOKUP(D48,测绘A5!$A$125:$G$176,2,0)</f>
        <v>83.72</v>
      </c>
      <c r="E49" s="77">
        <f>VLOOKUP(E48,测绘A5!$A$125:$G$176,2,0)</f>
        <v>83.72</v>
      </c>
      <c r="F49" s="77">
        <f>VLOOKUP(F48,测绘A5!$A$125:$G$176,2,0)</f>
        <v>89.08</v>
      </c>
      <c r="G49" s="77">
        <f>VLOOKUP(G48,测绘A5!$A$62:$G$124,2,0)</f>
        <v>89.08</v>
      </c>
      <c r="H49" s="77">
        <f>VLOOKUP(H48,测绘A5!$A$62:$G$124,2,0)</f>
        <v>83.72</v>
      </c>
      <c r="I49" s="77">
        <f>VLOOKUP(I48,测绘A5!$A$62:$G$124,2,0)</f>
        <v>83.72</v>
      </c>
      <c r="J49" s="77">
        <f>VLOOKUP(J48,测绘A5!$A$62:$G$124,2,0)</f>
        <v>88.93</v>
      </c>
      <c r="K49" s="77">
        <f>VLOOKUP(K48,测绘A5!$A$6:$G$61,2,0)</f>
        <v>88.93</v>
      </c>
      <c r="L49" s="77">
        <f>VLOOKUP(L48,测绘A5!$A$6:$G$61,2,0)</f>
        <v>83.72</v>
      </c>
      <c r="M49" s="77">
        <f>VLOOKUP(M48,测绘A5!$A$6:$G$61,2,0)</f>
        <v>83.72</v>
      </c>
      <c r="N49" s="77">
        <f>VLOOKUP(N48,测绘A5!$A$6:$G$61,2,0)</f>
        <v>89.68</v>
      </c>
    </row>
    <row r="50" spans="1:14" ht="16.5">
      <c r="A50" s="94"/>
      <c r="B50" s="77" t="s">
        <v>18</v>
      </c>
      <c r="C50" s="77">
        <f>VLOOKUP(C48,测绘A5!$A$125:$G$176,3,0)</f>
        <v>68.52</v>
      </c>
      <c r="D50" s="77">
        <f>VLOOKUP(D48,测绘A5!$A$125:$G$176,3,0)</f>
        <v>63.97</v>
      </c>
      <c r="E50" s="77">
        <f>VLOOKUP(E48,测绘A5!$A$125:$G$176,3,0)</f>
        <v>63.97</v>
      </c>
      <c r="F50" s="77">
        <f>VLOOKUP(F48,测绘A5!$A$125:$G$176,3,0)</f>
        <v>68.06</v>
      </c>
      <c r="G50" s="77">
        <f>VLOOKUP(G48,测绘A5!$A$62:$G$124,3,0)</f>
        <v>68.06</v>
      </c>
      <c r="H50" s="77">
        <f>VLOOKUP(H48,测绘A5!$A$62:$G$124,3,0)</f>
        <v>63.97</v>
      </c>
      <c r="I50" s="77">
        <f>VLOOKUP(I48,测绘A5!$A$62:$G$124,3,0)</f>
        <v>63.97</v>
      </c>
      <c r="J50" s="77">
        <f>VLOOKUP(J48,测绘A5!$A$62:$G$124,3,0)</f>
        <v>67.95</v>
      </c>
      <c r="K50" s="77">
        <f>VLOOKUP(K48,测绘A5!$A$6:$G$61,3,0)</f>
        <v>67.95</v>
      </c>
      <c r="L50" s="77">
        <f>VLOOKUP(L48,测绘A5!$A$6:$G$61,3,0)</f>
        <v>63.97</v>
      </c>
      <c r="M50" s="77">
        <f>VLOOKUP(M48,测绘A5!$A$6:$G$61,3,0)</f>
        <v>63.97</v>
      </c>
      <c r="N50" s="77">
        <f>VLOOKUP(N48,测绘A5!$A$6:$G$61,3,0)</f>
        <v>68.52</v>
      </c>
    </row>
    <row r="51" spans="1:14" ht="16.5">
      <c r="A51" s="94"/>
      <c r="B51" s="77" t="s">
        <v>19</v>
      </c>
      <c r="C51" s="77">
        <v>20000</v>
      </c>
      <c r="D51" s="77">
        <v>20000</v>
      </c>
      <c r="E51" s="77">
        <v>20000</v>
      </c>
      <c r="F51" s="77">
        <v>20000</v>
      </c>
      <c r="G51" s="77">
        <v>20000</v>
      </c>
      <c r="H51" s="77">
        <v>20000</v>
      </c>
      <c r="I51" s="77">
        <v>20000</v>
      </c>
      <c r="J51" s="77">
        <v>20000</v>
      </c>
      <c r="K51" s="77">
        <v>20000</v>
      </c>
      <c r="L51" s="77">
        <v>20000</v>
      </c>
      <c r="M51" s="77">
        <v>20000</v>
      </c>
      <c r="N51" s="77">
        <v>20000</v>
      </c>
    </row>
    <row r="52" spans="1:14" ht="16.5">
      <c r="A52" s="94"/>
      <c r="B52" s="77" t="s">
        <v>20</v>
      </c>
      <c r="C52" s="78">
        <f>ROUND(C53/C50,2)</f>
        <v>26176.3</v>
      </c>
      <c r="D52" s="78">
        <f t="shared" ref="D52" si="80">ROUND(D53/D50,2)</f>
        <v>26174.77</v>
      </c>
      <c r="E52" s="78">
        <f t="shared" ref="E52" si="81">ROUND(E53/E50,2)</f>
        <v>26174.77</v>
      </c>
      <c r="F52" s="78">
        <f t="shared" ref="F52" si="82">ROUND(F53/F50,2)</f>
        <v>26176.9</v>
      </c>
      <c r="G52" s="78">
        <f t="shared" ref="G52" si="83">ROUND(G53/G50,2)</f>
        <v>26176.9</v>
      </c>
      <c r="H52" s="78">
        <f t="shared" ref="H52" si="84">ROUND(H53/H50,2)</f>
        <v>26174.77</v>
      </c>
      <c r="I52" s="78">
        <f t="shared" ref="I52" si="85">ROUND(I53/I50,2)</f>
        <v>26174.77</v>
      </c>
      <c r="J52" s="78">
        <f t="shared" ref="J52" si="86">ROUND(J53/J50,2)</f>
        <v>26175.13</v>
      </c>
      <c r="K52" s="78">
        <f t="shared" ref="K52" si="87">ROUND(K53/K50,2)</f>
        <v>26175.13</v>
      </c>
      <c r="L52" s="78">
        <f t="shared" ref="L52" si="88">ROUND(L53/L50,2)</f>
        <v>26174.77</v>
      </c>
      <c r="M52" s="78">
        <f t="shared" ref="M52" si="89">ROUND(M53/M50,2)</f>
        <v>26174.77</v>
      </c>
      <c r="N52" s="78">
        <f t="shared" ref="N52" si="90">ROUND(N53/N50,2)</f>
        <v>26176.3</v>
      </c>
    </row>
    <row r="53" spans="1:14" ht="16.5">
      <c r="A53" s="94"/>
      <c r="B53" s="77" t="s">
        <v>21</v>
      </c>
      <c r="C53" s="77">
        <f t="shared" ref="C53:F53" si="91">C51*C49</f>
        <v>1793600.0000000002</v>
      </c>
      <c r="D53" s="77">
        <f t="shared" si="91"/>
        <v>1674400</v>
      </c>
      <c r="E53" s="77">
        <f t="shared" si="91"/>
        <v>1674400</v>
      </c>
      <c r="F53" s="77">
        <f t="shared" si="91"/>
        <v>1781600</v>
      </c>
      <c r="G53" s="77">
        <f t="shared" ref="G53:J53" si="92">G51*G49</f>
        <v>1781600</v>
      </c>
      <c r="H53" s="77">
        <f t="shared" si="92"/>
        <v>1674400</v>
      </c>
      <c r="I53" s="77">
        <f t="shared" si="92"/>
        <v>1674400</v>
      </c>
      <c r="J53" s="77">
        <f t="shared" si="92"/>
        <v>1778600.0000000002</v>
      </c>
      <c r="K53" s="77">
        <f t="shared" ref="K53:N53" si="93">K51*K49</f>
        <v>1778600.0000000002</v>
      </c>
      <c r="L53" s="77">
        <f t="shared" si="93"/>
        <v>1674400</v>
      </c>
      <c r="M53" s="77">
        <f t="shared" si="93"/>
        <v>1674400</v>
      </c>
      <c r="N53" s="77">
        <f t="shared" si="93"/>
        <v>1793600.0000000002</v>
      </c>
    </row>
    <row r="54" spans="1:14" ht="15">
      <c r="A54" s="94" t="s">
        <v>35</v>
      </c>
      <c r="B54" s="76" t="s">
        <v>16</v>
      </c>
      <c r="C54" s="76">
        <v>404</v>
      </c>
      <c r="D54" s="76">
        <v>403</v>
      </c>
      <c r="E54" s="76">
        <v>402</v>
      </c>
      <c r="F54" s="76">
        <v>401</v>
      </c>
      <c r="G54" s="76">
        <v>404</v>
      </c>
      <c r="H54" s="76">
        <v>403</v>
      </c>
      <c r="I54" s="76">
        <v>402</v>
      </c>
      <c r="J54" s="76">
        <v>401</v>
      </c>
      <c r="K54" s="76">
        <v>404</v>
      </c>
      <c r="L54" s="76">
        <v>403</v>
      </c>
      <c r="M54" s="76">
        <v>402</v>
      </c>
      <c r="N54" s="76">
        <v>401</v>
      </c>
    </row>
    <row r="55" spans="1:14" ht="16.5">
      <c r="A55" s="94"/>
      <c r="B55" s="77" t="s">
        <v>17</v>
      </c>
      <c r="C55" s="77">
        <f>VLOOKUP(C54,测绘A5!$A$125:$G$176,2,0)</f>
        <v>89.68</v>
      </c>
      <c r="D55" s="77">
        <f>VLOOKUP(D54,测绘A5!$A$125:$G$176,2,0)</f>
        <v>83.72</v>
      </c>
      <c r="E55" s="77">
        <f>VLOOKUP(E54,测绘A5!$A$125:$G$176,2,0)</f>
        <v>83.72</v>
      </c>
      <c r="F55" s="77">
        <f>VLOOKUP(F54,测绘A5!$A$125:$G$176,2,0)</f>
        <v>89.08</v>
      </c>
      <c r="G55" s="77">
        <f>VLOOKUP(G54,测绘A5!$A$62:$G$124,2,0)</f>
        <v>89.08</v>
      </c>
      <c r="H55" s="77">
        <f>VLOOKUP(H54,测绘A5!$A$62:$G$124,2,0)</f>
        <v>83.72</v>
      </c>
      <c r="I55" s="77">
        <f>VLOOKUP(I54,测绘A5!$A$62:$G$124,2,0)</f>
        <v>83.72</v>
      </c>
      <c r="J55" s="77">
        <f>VLOOKUP(J54,测绘A5!$A$62:$G$124,2,0)</f>
        <v>88.93</v>
      </c>
      <c r="K55" s="77">
        <f>VLOOKUP(K54,测绘A5!$A$6:$G$61,2,0)</f>
        <v>88.93</v>
      </c>
      <c r="L55" s="77">
        <f>VLOOKUP(L54,测绘A5!$A$6:$G$61,2,0)</f>
        <v>83.72</v>
      </c>
      <c r="M55" s="77">
        <f>VLOOKUP(M54,测绘A5!$A$6:$G$61,2,0)</f>
        <v>83.72</v>
      </c>
      <c r="N55" s="77">
        <f>VLOOKUP(N54,测绘A5!$A$6:$G$61,2,0)</f>
        <v>89.68</v>
      </c>
    </row>
    <row r="56" spans="1:14" ht="16.5">
      <c r="A56" s="94"/>
      <c r="B56" s="77" t="s">
        <v>18</v>
      </c>
      <c r="C56" s="77">
        <f>VLOOKUP(C54,测绘A5!$A$125:$G$176,3,0)</f>
        <v>68.52</v>
      </c>
      <c r="D56" s="77">
        <f>VLOOKUP(D54,测绘A5!$A$125:$G$176,3,0)</f>
        <v>63.97</v>
      </c>
      <c r="E56" s="77">
        <f>VLOOKUP(E54,测绘A5!$A$125:$G$176,3,0)</f>
        <v>63.97</v>
      </c>
      <c r="F56" s="77">
        <f>VLOOKUP(F54,测绘A5!$A$125:$G$176,3,0)</f>
        <v>68.06</v>
      </c>
      <c r="G56" s="77">
        <f>VLOOKUP(G54,测绘A5!$A$62:$G$124,3,0)</f>
        <v>68.06</v>
      </c>
      <c r="H56" s="77">
        <f>VLOOKUP(H54,测绘A5!$A$62:$G$124,3,0)</f>
        <v>63.97</v>
      </c>
      <c r="I56" s="77">
        <f>VLOOKUP(I54,测绘A5!$A$62:$G$124,3,0)</f>
        <v>63.97</v>
      </c>
      <c r="J56" s="77">
        <f>VLOOKUP(J54,测绘A5!$A$62:$G$124,3,0)</f>
        <v>67.95</v>
      </c>
      <c r="K56" s="77">
        <f>VLOOKUP(K54,测绘A5!$A$6:$G$61,3,0)</f>
        <v>67.95</v>
      </c>
      <c r="L56" s="77">
        <f>VLOOKUP(L54,测绘A5!$A$6:$G$61,3,0)</f>
        <v>63.97</v>
      </c>
      <c r="M56" s="77">
        <f>VLOOKUP(M54,测绘A5!$A$6:$G$61,3,0)</f>
        <v>63.97</v>
      </c>
      <c r="N56" s="77">
        <f>VLOOKUP(N54,测绘A5!$A$6:$G$61,3,0)</f>
        <v>68.52</v>
      </c>
    </row>
    <row r="57" spans="1:14" ht="16.5">
      <c r="A57" s="94"/>
      <c r="B57" s="77" t="s">
        <v>19</v>
      </c>
      <c r="C57" s="77">
        <v>20000</v>
      </c>
      <c r="D57" s="77">
        <v>20000</v>
      </c>
      <c r="E57" s="77">
        <v>20000</v>
      </c>
      <c r="F57" s="77">
        <v>20000</v>
      </c>
      <c r="G57" s="77">
        <v>20000</v>
      </c>
      <c r="H57" s="77">
        <v>20000</v>
      </c>
      <c r="I57" s="77">
        <v>20000</v>
      </c>
      <c r="J57" s="77">
        <v>20000</v>
      </c>
      <c r="K57" s="77">
        <v>20000</v>
      </c>
      <c r="L57" s="77">
        <v>20000</v>
      </c>
      <c r="M57" s="77">
        <v>20000</v>
      </c>
      <c r="N57" s="77">
        <v>20000</v>
      </c>
    </row>
    <row r="58" spans="1:14" ht="16.5">
      <c r="A58" s="94"/>
      <c r="B58" s="77" t="s">
        <v>20</v>
      </c>
      <c r="C58" s="78">
        <f>ROUND(C59/C56,2)</f>
        <v>26176.3</v>
      </c>
      <c r="D58" s="78">
        <f t="shared" ref="D58" si="94">ROUND(D59/D56,2)</f>
        <v>26174.77</v>
      </c>
      <c r="E58" s="78">
        <f t="shared" ref="E58" si="95">ROUND(E59/E56,2)</f>
        <v>26174.77</v>
      </c>
      <c r="F58" s="78">
        <f t="shared" ref="F58" si="96">ROUND(F59/F56,2)</f>
        <v>26176.9</v>
      </c>
      <c r="G58" s="78">
        <f t="shared" ref="G58" si="97">ROUND(G59/G56,2)</f>
        <v>26176.9</v>
      </c>
      <c r="H58" s="78">
        <f t="shared" ref="H58" si="98">ROUND(H59/H56,2)</f>
        <v>26174.77</v>
      </c>
      <c r="I58" s="78">
        <f t="shared" ref="I58" si="99">ROUND(I59/I56,2)</f>
        <v>26174.77</v>
      </c>
      <c r="J58" s="78">
        <f t="shared" ref="J58" si="100">ROUND(J59/J56,2)</f>
        <v>26175.13</v>
      </c>
      <c r="K58" s="78">
        <f t="shared" ref="K58" si="101">ROUND(K59/K56,2)</f>
        <v>26175.13</v>
      </c>
      <c r="L58" s="78">
        <f t="shared" ref="L58" si="102">ROUND(L59/L56,2)</f>
        <v>26174.77</v>
      </c>
      <c r="M58" s="78">
        <f t="shared" ref="M58" si="103">ROUND(M59/M56,2)</f>
        <v>26174.77</v>
      </c>
      <c r="N58" s="78">
        <f t="shared" ref="N58" si="104">ROUND(N59/N56,2)</f>
        <v>26176.3</v>
      </c>
    </row>
    <row r="59" spans="1:14" ht="16.5">
      <c r="A59" s="94"/>
      <c r="B59" s="77" t="s">
        <v>21</v>
      </c>
      <c r="C59" s="77">
        <f t="shared" ref="C59:F59" si="105">C57*C55</f>
        <v>1793600.0000000002</v>
      </c>
      <c r="D59" s="77">
        <f t="shared" si="105"/>
        <v>1674400</v>
      </c>
      <c r="E59" s="77">
        <f t="shared" si="105"/>
        <v>1674400</v>
      </c>
      <c r="F59" s="77">
        <f t="shared" si="105"/>
        <v>1781600</v>
      </c>
      <c r="G59" s="77">
        <f t="shared" ref="G59:J59" si="106">G57*G55</f>
        <v>1781600</v>
      </c>
      <c r="H59" s="77">
        <f t="shared" si="106"/>
        <v>1674400</v>
      </c>
      <c r="I59" s="77">
        <f t="shared" si="106"/>
        <v>1674400</v>
      </c>
      <c r="J59" s="77">
        <f t="shared" si="106"/>
        <v>1778600.0000000002</v>
      </c>
      <c r="K59" s="77">
        <f t="shared" ref="K59:N59" si="107">K57*K55</f>
        <v>1778600.0000000002</v>
      </c>
      <c r="L59" s="77">
        <f t="shared" si="107"/>
        <v>1674400</v>
      </c>
      <c r="M59" s="77">
        <f t="shared" si="107"/>
        <v>1674400</v>
      </c>
      <c r="N59" s="77">
        <f t="shared" si="107"/>
        <v>1793600.0000000002</v>
      </c>
    </row>
    <row r="60" spans="1:14" ht="15">
      <c r="A60" s="94" t="s">
        <v>36</v>
      </c>
      <c r="B60" s="76" t="s">
        <v>16</v>
      </c>
      <c r="C60" s="76">
        <v>304</v>
      </c>
      <c r="D60" s="76">
        <v>303</v>
      </c>
      <c r="E60" s="76">
        <v>302</v>
      </c>
      <c r="F60" s="76">
        <v>301</v>
      </c>
      <c r="G60" s="76">
        <v>304</v>
      </c>
      <c r="H60" s="76">
        <v>303</v>
      </c>
      <c r="I60" s="76">
        <v>302</v>
      </c>
      <c r="J60" s="76">
        <v>301</v>
      </c>
      <c r="K60" s="76">
        <v>304</v>
      </c>
      <c r="L60" s="76">
        <v>303</v>
      </c>
      <c r="M60" s="76">
        <v>302</v>
      </c>
      <c r="N60" s="76">
        <v>301</v>
      </c>
    </row>
    <row r="61" spans="1:14" ht="16.5">
      <c r="A61" s="94"/>
      <c r="B61" s="77" t="s">
        <v>17</v>
      </c>
      <c r="C61" s="77">
        <f>VLOOKUP(C60,测绘A5!$A$125:$G$176,2,0)</f>
        <v>89.68</v>
      </c>
      <c r="D61" s="77">
        <f>VLOOKUP(D60,测绘A5!$A$125:$G$176,2,0)</f>
        <v>83.72</v>
      </c>
      <c r="E61" s="77">
        <f>VLOOKUP(E60,测绘A5!$A$125:$G$176,2,0)</f>
        <v>83.72</v>
      </c>
      <c r="F61" s="77">
        <f>VLOOKUP(F60,测绘A5!$A$125:$G$176,2,0)</f>
        <v>89.08</v>
      </c>
      <c r="G61" s="77">
        <f>VLOOKUP(G60,测绘A5!$A$62:$G$124,2,0)</f>
        <v>89.08</v>
      </c>
      <c r="H61" s="77">
        <f>VLOOKUP(H60,测绘A5!$A$62:$G$124,2,0)</f>
        <v>83.72</v>
      </c>
      <c r="I61" s="77">
        <f>VLOOKUP(I60,测绘A5!$A$62:$G$124,2,0)</f>
        <v>83.72</v>
      </c>
      <c r="J61" s="77">
        <f>VLOOKUP(J60,测绘A5!$A$62:$G$124,2,0)</f>
        <v>88.93</v>
      </c>
      <c r="K61" s="77">
        <f>VLOOKUP(K60,测绘A5!$A$6:$G$61,2,0)</f>
        <v>88.93</v>
      </c>
      <c r="L61" s="77">
        <f>VLOOKUP(L60,测绘A5!$A$6:$G$61,2,0)</f>
        <v>83.72</v>
      </c>
      <c r="M61" s="77">
        <f>VLOOKUP(M60,测绘A5!$A$6:$G$61,2,0)</f>
        <v>83.72</v>
      </c>
      <c r="N61" s="77">
        <f>VLOOKUP(N60,测绘A5!$A$6:$G$61,2,0)</f>
        <v>89.68</v>
      </c>
    </row>
    <row r="62" spans="1:14" ht="16.5">
      <c r="A62" s="94"/>
      <c r="B62" s="77" t="s">
        <v>18</v>
      </c>
      <c r="C62" s="77">
        <f>VLOOKUP(C60,测绘A5!$A$125:$G$176,3,0)</f>
        <v>68.52</v>
      </c>
      <c r="D62" s="77">
        <f>VLOOKUP(D60,测绘A5!$A$125:$G$176,3,0)</f>
        <v>63.97</v>
      </c>
      <c r="E62" s="77">
        <f>VLOOKUP(E60,测绘A5!$A$125:$G$176,3,0)</f>
        <v>63.97</v>
      </c>
      <c r="F62" s="77">
        <f>VLOOKUP(F60,测绘A5!$A$125:$G$176,3,0)</f>
        <v>68.06</v>
      </c>
      <c r="G62" s="77">
        <f>VLOOKUP(G60,测绘A5!$A$62:$G$124,3,0)</f>
        <v>68.06</v>
      </c>
      <c r="H62" s="77">
        <f>VLOOKUP(H60,测绘A5!$A$62:$G$124,3,0)</f>
        <v>63.97</v>
      </c>
      <c r="I62" s="77">
        <f>VLOOKUP(I60,测绘A5!$A$62:$G$124,3,0)</f>
        <v>63.97</v>
      </c>
      <c r="J62" s="77">
        <f>VLOOKUP(J60,测绘A5!$A$62:$G$124,3,0)</f>
        <v>67.95</v>
      </c>
      <c r="K62" s="77">
        <f>VLOOKUP(K60,测绘A5!$A$6:$G$61,3,0)</f>
        <v>67.95</v>
      </c>
      <c r="L62" s="77">
        <f>VLOOKUP(L60,测绘A5!$A$6:$G$61,3,0)</f>
        <v>63.97</v>
      </c>
      <c r="M62" s="77">
        <f>VLOOKUP(M60,测绘A5!$A$6:$G$61,3,0)</f>
        <v>63.97</v>
      </c>
      <c r="N62" s="77">
        <f>VLOOKUP(N60,测绘A5!$A$6:$G$61,3,0)</f>
        <v>68.52</v>
      </c>
    </row>
    <row r="63" spans="1:14" ht="16.5">
      <c r="A63" s="94"/>
      <c r="B63" s="77" t="s">
        <v>19</v>
      </c>
      <c r="C63" s="77">
        <v>20000</v>
      </c>
      <c r="D63" s="77">
        <v>20000</v>
      </c>
      <c r="E63" s="77">
        <v>20000</v>
      </c>
      <c r="F63" s="77">
        <v>20000</v>
      </c>
      <c r="G63" s="77">
        <v>20000</v>
      </c>
      <c r="H63" s="77">
        <v>20000</v>
      </c>
      <c r="I63" s="77">
        <v>20000</v>
      </c>
      <c r="J63" s="77">
        <v>20000</v>
      </c>
      <c r="K63" s="77">
        <v>20000</v>
      </c>
      <c r="L63" s="77">
        <v>20000</v>
      </c>
      <c r="M63" s="77">
        <v>20000</v>
      </c>
      <c r="N63" s="77">
        <v>20000</v>
      </c>
    </row>
    <row r="64" spans="1:14" ht="16.5">
      <c r="A64" s="94"/>
      <c r="B64" s="77" t="s">
        <v>20</v>
      </c>
      <c r="C64" s="78">
        <f>ROUND(C65/C62,2)</f>
        <v>26176.3</v>
      </c>
      <c r="D64" s="78">
        <f t="shared" ref="D64" si="108">ROUND(D65/D62,2)</f>
        <v>26174.77</v>
      </c>
      <c r="E64" s="78">
        <f t="shared" ref="E64" si="109">ROUND(E65/E62,2)</f>
        <v>26174.77</v>
      </c>
      <c r="F64" s="78">
        <f t="shared" ref="F64" si="110">ROUND(F65/F62,2)</f>
        <v>26176.9</v>
      </c>
      <c r="G64" s="78">
        <f t="shared" ref="G64" si="111">ROUND(G65/G62,2)</f>
        <v>26176.9</v>
      </c>
      <c r="H64" s="78">
        <f t="shared" ref="H64" si="112">ROUND(H65/H62,2)</f>
        <v>26174.77</v>
      </c>
      <c r="I64" s="78">
        <f t="shared" ref="I64" si="113">ROUND(I65/I62,2)</f>
        <v>26174.77</v>
      </c>
      <c r="J64" s="78">
        <f t="shared" ref="J64" si="114">ROUND(J65/J62,2)</f>
        <v>26175.13</v>
      </c>
      <c r="K64" s="78">
        <f t="shared" ref="K64" si="115">ROUND(K65/K62,2)</f>
        <v>26175.13</v>
      </c>
      <c r="L64" s="78">
        <f t="shared" ref="L64" si="116">ROUND(L65/L62,2)</f>
        <v>26174.77</v>
      </c>
      <c r="M64" s="78">
        <f t="shared" ref="M64" si="117">ROUND(M65/M62,2)</f>
        <v>26174.77</v>
      </c>
      <c r="N64" s="78">
        <f t="shared" ref="N64" si="118">ROUND(N65/N62,2)</f>
        <v>26176.3</v>
      </c>
    </row>
    <row r="65" spans="1:14" ht="16.5">
      <c r="A65" s="94"/>
      <c r="B65" s="77" t="s">
        <v>21</v>
      </c>
      <c r="C65" s="77">
        <f t="shared" ref="C65:F65" si="119">C63*C61</f>
        <v>1793600.0000000002</v>
      </c>
      <c r="D65" s="77">
        <f t="shared" si="119"/>
        <v>1674400</v>
      </c>
      <c r="E65" s="77">
        <f t="shared" si="119"/>
        <v>1674400</v>
      </c>
      <c r="F65" s="77">
        <f t="shared" si="119"/>
        <v>1781600</v>
      </c>
      <c r="G65" s="77">
        <f t="shared" ref="G65:J65" si="120">G63*G61</f>
        <v>1781600</v>
      </c>
      <c r="H65" s="77">
        <f t="shared" si="120"/>
        <v>1674400</v>
      </c>
      <c r="I65" s="77">
        <f t="shared" si="120"/>
        <v>1674400</v>
      </c>
      <c r="J65" s="77">
        <f t="shared" si="120"/>
        <v>1778600.0000000002</v>
      </c>
      <c r="K65" s="77">
        <f t="shared" ref="K65:N65" si="121">K63*K61</f>
        <v>1778600.0000000002</v>
      </c>
      <c r="L65" s="77">
        <f t="shared" si="121"/>
        <v>1674400</v>
      </c>
      <c r="M65" s="77">
        <f t="shared" si="121"/>
        <v>1674400</v>
      </c>
      <c r="N65" s="77">
        <f t="shared" si="121"/>
        <v>1793600.0000000002</v>
      </c>
    </row>
    <row r="66" spans="1:14" ht="15">
      <c r="A66" s="94" t="s">
        <v>37</v>
      </c>
      <c r="B66" s="76" t="s">
        <v>16</v>
      </c>
      <c r="C66" s="76">
        <v>204</v>
      </c>
      <c r="D66" s="76">
        <v>203</v>
      </c>
      <c r="E66" s="76">
        <v>202</v>
      </c>
      <c r="F66" s="76">
        <v>201</v>
      </c>
      <c r="G66" s="76">
        <v>204</v>
      </c>
      <c r="H66" s="76">
        <v>203</v>
      </c>
      <c r="I66" s="76">
        <v>202</v>
      </c>
      <c r="J66" s="76">
        <v>201</v>
      </c>
      <c r="K66" s="76">
        <v>204</v>
      </c>
      <c r="L66" s="76">
        <v>203</v>
      </c>
      <c r="M66" s="76">
        <v>202</v>
      </c>
      <c r="N66" s="76">
        <v>201</v>
      </c>
    </row>
    <row r="67" spans="1:14" ht="16.5">
      <c r="A67" s="94"/>
      <c r="B67" s="77" t="s">
        <v>17</v>
      </c>
      <c r="C67" s="77">
        <f>VLOOKUP(C66,测绘A5!$A$125:$G$176,2,0)</f>
        <v>89.01</v>
      </c>
      <c r="D67" s="77">
        <f>VLOOKUP(D66,测绘A5!$A$125:$G$176,2,0)</f>
        <v>83.72</v>
      </c>
      <c r="E67" s="77">
        <f>VLOOKUP(E66,测绘A5!$A$125:$G$176,2,0)</f>
        <v>83.72</v>
      </c>
      <c r="F67" s="77">
        <f>VLOOKUP(F66,测绘A5!$A$125:$G$176,2,0)</f>
        <v>89.01</v>
      </c>
      <c r="G67" s="77">
        <f>VLOOKUP(G66,测绘A5!$A$62:$G$124,2,0)</f>
        <v>89.01</v>
      </c>
      <c r="H67" s="77">
        <f>VLOOKUP(H66,测绘A5!$A$62:$G$124,2,0)</f>
        <v>83.72</v>
      </c>
      <c r="I67" s="77">
        <f>VLOOKUP(I66,测绘A5!$A$62:$G$124,2,0)</f>
        <v>83.72</v>
      </c>
      <c r="J67" s="77">
        <f>VLOOKUP(J66,测绘A5!$A$62:$G$124,2,0)</f>
        <v>88.87</v>
      </c>
      <c r="K67" s="77">
        <f>VLOOKUP(K66,测绘A5!$A$6:$G$61,2,0)</f>
        <v>88.87</v>
      </c>
      <c r="L67" s="77">
        <f>VLOOKUP(L66,测绘A5!$A$6:$G$61,2,0)</f>
        <v>83.72</v>
      </c>
      <c r="M67" s="77">
        <f>VLOOKUP(M66,测绘A5!$A$6:$G$61,2,0)</f>
        <v>83.72</v>
      </c>
      <c r="N67" s="77">
        <f>VLOOKUP(N66,测绘A5!$A$6:$G$61,2,0)</f>
        <v>89.6</v>
      </c>
    </row>
    <row r="68" spans="1:14" ht="16.5">
      <c r="A68" s="94"/>
      <c r="B68" s="77" t="s">
        <v>18</v>
      </c>
      <c r="C68" s="77">
        <f>VLOOKUP(C66,测绘A5!$A$125:$G$176,3,0)</f>
        <v>68.010000000000005</v>
      </c>
      <c r="D68" s="77">
        <f>VLOOKUP(D66,测绘A5!$A$125:$G$176,3,0)</f>
        <v>63.97</v>
      </c>
      <c r="E68" s="77">
        <f>VLOOKUP(E66,测绘A5!$A$125:$G$176,3,0)</f>
        <v>63.97</v>
      </c>
      <c r="F68" s="77">
        <f>VLOOKUP(F66,测绘A5!$A$125:$G$176,3,0)</f>
        <v>68.010000000000005</v>
      </c>
      <c r="G68" s="77">
        <f>VLOOKUP(G66,测绘A5!$A$62:$G$124,3,0)</f>
        <v>68.010000000000005</v>
      </c>
      <c r="H68" s="77">
        <f>VLOOKUP(H66,测绘A5!$A$62:$G$124,3,0)</f>
        <v>63.97</v>
      </c>
      <c r="I68" s="77">
        <f>VLOOKUP(I66,测绘A5!$A$62:$G$124,3,0)</f>
        <v>63.97</v>
      </c>
      <c r="J68" s="77">
        <f>VLOOKUP(J66,测绘A5!$A$62:$G$124,3,0)</f>
        <v>67.900000000000006</v>
      </c>
      <c r="K68" s="77">
        <f>VLOOKUP(K66,测绘A5!$A$6:$G$61,3,0)</f>
        <v>67.900000000000006</v>
      </c>
      <c r="L68" s="77">
        <f>VLOOKUP(L66,测绘A5!$A$6:$G$61,3,0)</f>
        <v>63.97</v>
      </c>
      <c r="M68" s="77">
        <f>VLOOKUP(M66,测绘A5!$A$6:$G$61,3,0)</f>
        <v>63.97</v>
      </c>
      <c r="N68" s="77">
        <f>VLOOKUP(N66,测绘A5!$A$6:$G$61,3,0)</f>
        <v>68.459999999999994</v>
      </c>
    </row>
    <row r="69" spans="1:14" ht="16.5">
      <c r="A69" s="94"/>
      <c r="B69" s="77" t="s">
        <v>19</v>
      </c>
      <c r="C69" s="77">
        <v>20000</v>
      </c>
      <c r="D69" s="77">
        <v>20000</v>
      </c>
      <c r="E69" s="77">
        <v>20000</v>
      </c>
      <c r="F69" s="77">
        <v>20000</v>
      </c>
      <c r="G69" s="77">
        <v>20000</v>
      </c>
      <c r="H69" s="77">
        <v>20000</v>
      </c>
      <c r="I69" s="77">
        <v>20000</v>
      </c>
      <c r="J69" s="77">
        <v>20000</v>
      </c>
      <c r="K69" s="77">
        <v>20000</v>
      </c>
      <c r="L69" s="77">
        <v>20000</v>
      </c>
      <c r="M69" s="77">
        <v>20000</v>
      </c>
      <c r="N69" s="77">
        <v>20000</v>
      </c>
    </row>
    <row r="70" spans="1:14" ht="16.5">
      <c r="A70" s="94"/>
      <c r="B70" s="77" t="s">
        <v>20</v>
      </c>
      <c r="C70" s="78">
        <f>ROUND(C71/C68,2)</f>
        <v>26175.56</v>
      </c>
      <c r="D70" s="78">
        <f t="shared" ref="D70" si="122">ROUND(D71/D68,2)</f>
        <v>26174.77</v>
      </c>
      <c r="E70" s="78">
        <f t="shared" ref="E70" si="123">ROUND(E71/E68,2)</f>
        <v>26174.77</v>
      </c>
      <c r="F70" s="78">
        <f t="shared" ref="F70" si="124">ROUND(F71/F68,2)</f>
        <v>26175.56</v>
      </c>
      <c r="G70" s="78">
        <f t="shared" ref="G70" si="125">ROUND(G71/G68,2)</f>
        <v>26175.56</v>
      </c>
      <c r="H70" s="78">
        <f t="shared" ref="H70" si="126">ROUND(H71/H68,2)</f>
        <v>26174.77</v>
      </c>
      <c r="I70" s="78">
        <f t="shared" ref="I70" si="127">ROUND(I71/I68,2)</f>
        <v>26174.77</v>
      </c>
      <c r="J70" s="78">
        <f t="shared" ref="J70" si="128">ROUND(J71/J68,2)</f>
        <v>26176.73</v>
      </c>
      <c r="K70" s="78">
        <f t="shared" ref="K70" si="129">ROUND(K71/K68,2)</f>
        <v>26176.73</v>
      </c>
      <c r="L70" s="78">
        <f t="shared" ref="L70" si="130">ROUND(L71/L68,2)</f>
        <v>26174.77</v>
      </c>
      <c r="M70" s="78">
        <f t="shared" ref="M70" si="131">ROUND(M71/M68,2)</f>
        <v>26174.77</v>
      </c>
      <c r="N70" s="78">
        <f t="shared" ref="N70" si="132">ROUND(N71/N68,2)</f>
        <v>26175.87</v>
      </c>
    </row>
    <row r="71" spans="1:14" ht="16.5">
      <c r="A71" s="94"/>
      <c r="B71" s="77" t="s">
        <v>21</v>
      </c>
      <c r="C71" s="77">
        <f t="shared" ref="C71:F71" si="133">C69*C67</f>
        <v>1780200</v>
      </c>
      <c r="D71" s="77">
        <f t="shared" si="133"/>
        <v>1674400</v>
      </c>
      <c r="E71" s="77">
        <f t="shared" si="133"/>
        <v>1674400</v>
      </c>
      <c r="F71" s="77">
        <f t="shared" si="133"/>
        <v>1780200</v>
      </c>
      <c r="G71" s="77">
        <f t="shared" ref="G71:J71" si="134">G69*G67</f>
        <v>1780200</v>
      </c>
      <c r="H71" s="77">
        <f t="shared" si="134"/>
        <v>1674400</v>
      </c>
      <c r="I71" s="77">
        <f t="shared" si="134"/>
        <v>1674400</v>
      </c>
      <c r="J71" s="77">
        <f t="shared" si="134"/>
        <v>1777400</v>
      </c>
      <c r="K71" s="77">
        <f t="shared" ref="K71:N71" si="135">K69*K67</f>
        <v>1777400</v>
      </c>
      <c r="L71" s="77">
        <f t="shared" si="135"/>
        <v>1674400</v>
      </c>
      <c r="M71" s="77">
        <f t="shared" si="135"/>
        <v>1674400</v>
      </c>
      <c r="N71" s="77">
        <f t="shared" si="135"/>
        <v>1792000</v>
      </c>
    </row>
    <row r="72" spans="1:14" ht="15">
      <c r="A72" s="94" t="s">
        <v>41</v>
      </c>
      <c r="B72" s="76" t="s">
        <v>16</v>
      </c>
      <c r="C72" s="76">
        <v>104</v>
      </c>
      <c r="D72" s="76">
        <v>103</v>
      </c>
      <c r="E72" s="76">
        <v>102</v>
      </c>
      <c r="F72" s="76">
        <v>101</v>
      </c>
      <c r="G72" s="76">
        <v>104</v>
      </c>
      <c r="H72" s="76">
        <v>103</v>
      </c>
      <c r="I72" s="76">
        <v>102</v>
      </c>
      <c r="J72" s="76">
        <v>101</v>
      </c>
      <c r="K72" s="76">
        <v>104</v>
      </c>
      <c r="L72" s="76">
        <v>103</v>
      </c>
      <c r="M72" s="76">
        <v>102</v>
      </c>
      <c r="N72" s="76">
        <v>101</v>
      </c>
    </row>
    <row r="73" spans="1:14" ht="16.5">
      <c r="A73" s="94"/>
      <c r="B73" s="77" t="s">
        <v>17</v>
      </c>
      <c r="C73" s="77">
        <f>VLOOKUP(C72,测绘A5!$A$125:$G$176,2,0)</f>
        <v>89.01</v>
      </c>
      <c r="D73" s="77">
        <f>VLOOKUP(D72,测绘A5!$A$125:$G$176,2,0)</f>
        <v>83.72</v>
      </c>
      <c r="E73" s="77">
        <f>VLOOKUP(E72,测绘A5!$A$125:$G$176,2,0)</f>
        <v>83.72</v>
      </c>
      <c r="F73" s="77">
        <f>VLOOKUP(F72,测绘A5!$A$125:$G$176,2,0)</f>
        <v>89.01</v>
      </c>
      <c r="G73" s="77">
        <f>VLOOKUP(G72,测绘A5!$A$62:$G$124,2,0)</f>
        <v>89.01</v>
      </c>
      <c r="H73" s="77">
        <f>VLOOKUP(H72,测绘A5!$A$62:$G$124,2,0)</f>
        <v>83.72</v>
      </c>
      <c r="I73" s="77">
        <f>VLOOKUP(I72,测绘A5!$A$62:$G$124,2,0)</f>
        <v>83.72</v>
      </c>
      <c r="J73" s="77">
        <f>VLOOKUP(J72,测绘A5!$A$62:$G$124,2,0)</f>
        <v>88.87</v>
      </c>
      <c r="K73" s="77">
        <f>VLOOKUP(K72,测绘A5!$A$6:$G$61,2,0)</f>
        <v>88.87</v>
      </c>
      <c r="L73" s="77">
        <f>VLOOKUP(L72,测绘A5!$A$6:$G$61,2,0)</f>
        <v>83.72</v>
      </c>
      <c r="M73" s="77">
        <f>VLOOKUP(M72,测绘A5!$A$6:$G$61,2,0)</f>
        <v>83.72</v>
      </c>
      <c r="N73" s="77">
        <f>VLOOKUP(N72,测绘A5!$A$6:$G$61,2,0)</f>
        <v>89.6</v>
      </c>
    </row>
    <row r="74" spans="1:14" ht="16.5">
      <c r="A74" s="94"/>
      <c r="B74" s="77" t="s">
        <v>18</v>
      </c>
      <c r="C74" s="77">
        <f>VLOOKUP(C72,测绘A5!$A$125:$G$176,3,0)</f>
        <v>68.010000000000005</v>
      </c>
      <c r="D74" s="77">
        <f>VLOOKUP(D72,测绘A5!$A$125:$G$176,3,0)</f>
        <v>63.97</v>
      </c>
      <c r="E74" s="77">
        <f>VLOOKUP(E72,测绘A5!$A$125:$G$176,3,0)</f>
        <v>63.97</v>
      </c>
      <c r="F74" s="77">
        <f>VLOOKUP(F72,测绘A5!$A$125:$G$176,3,0)</f>
        <v>68.010000000000005</v>
      </c>
      <c r="G74" s="77">
        <f>VLOOKUP(G72,测绘A5!$A$62:$G$124,3,0)</f>
        <v>68.010000000000005</v>
      </c>
      <c r="H74" s="77">
        <f>VLOOKUP(H72,测绘A5!$A$62:$G$124,3,0)</f>
        <v>63.97</v>
      </c>
      <c r="I74" s="77">
        <f>VLOOKUP(I72,测绘A5!$A$62:$G$124,3,0)</f>
        <v>63.97</v>
      </c>
      <c r="J74" s="77">
        <f>VLOOKUP(J72,测绘A5!$A$62:$G$124,3,0)</f>
        <v>67.900000000000006</v>
      </c>
      <c r="K74" s="77">
        <f>VLOOKUP(K72,测绘A5!$A$6:$G$61,3,0)</f>
        <v>67.900000000000006</v>
      </c>
      <c r="L74" s="77">
        <f>VLOOKUP(L72,测绘A5!$A$6:$G$61,3,0)</f>
        <v>63.97</v>
      </c>
      <c r="M74" s="77">
        <f>VLOOKUP(M72,测绘A5!$A$6:$G$61,3,0)</f>
        <v>63.97</v>
      </c>
      <c r="N74" s="77">
        <f>VLOOKUP(N72,测绘A5!$A$6:$G$61,3,0)</f>
        <v>68.459999999999994</v>
      </c>
    </row>
    <row r="75" spans="1:14" ht="16.5">
      <c r="A75" s="94"/>
      <c r="B75" s="77" t="s">
        <v>19</v>
      </c>
      <c r="C75" s="77">
        <v>20000</v>
      </c>
      <c r="D75" s="77">
        <v>20000</v>
      </c>
      <c r="E75" s="77">
        <v>20000</v>
      </c>
      <c r="F75" s="77">
        <v>20000</v>
      </c>
      <c r="G75" s="77">
        <v>20000</v>
      </c>
      <c r="H75" s="77">
        <v>20000</v>
      </c>
      <c r="I75" s="77">
        <v>20000</v>
      </c>
      <c r="J75" s="77">
        <v>20000</v>
      </c>
      <c r="K75" s="77">
        <v>20000</v>
      </c>
      <c r="L75" s="77">
        <v>20000</v>
      </c>
      <c r="M75" s="77">
        <v>20000</v>
      </c>
      <c r="N75" s="77">
        <v>20000</v>
      </c>
    </row>
    <row r="76" spans="1:14" ht="16.5">
      <c r="A76" s="94"/>
      <c r="B76" s="77" t="s">
        <v>20</v>
      </c>
      <c r="C76" s="78">
        <f>ROUND(C77/C74,2)</f>
        <v>26175.56</v>
      </c>
      <c r="D76" s="78">
        <f t="shared" ref="D76" si="136">ROUND(D77/D74,2)</f>
        <v>26174.77</v>
      </c>
      <c r="E76" s="78">
        <f t="shared" ref="E76" si="137">ROUND(E77/E74,2)</f>
        <v>26174.77</v>
      </c>
      <c r="F76" s="78">
        <f t="shared" ref="F76" si="138">ROUND(F77/F74,2)</f>
        <v>26175.56</v>
      </c>
      <c r="G76" s="78">
        <f t="shared" ref="G76" si="139">ROUND(G77/G74,2)</f>
        <v>26175.56</v>
      </c>
      <c r="H76" s="78">
        <f t="shared" ref="H76" si="140">ROUND(H77/H74,2)</f>
        <v>26174.77</v>
      </c>
      <c r="I76" s="78">
        <f t="shared" ref="I76" si="141">ROUND(I77/I74,2)</f>
        <v>26174.77</v>
      </c>
      <c r="J76" s="78">
        <f t="shared" ref="J76" si="142">ROUND(J77/J74,2)</f>
        <v>26176.73</v>
      </c>
      <c r="K76" s="78">
        <f t="shared" ref="K76" si="143">ROUND(K77/K74,2)</f>
        <v>26176.73</v>
      </c>
      <c r="L76" s="78">
        <f t="shared" ref="L76" si="144">ROUND(L77/L74,2)</f>
        <v>26174.77</v>
      </c>
      <c r="M76" s="78">
        <f t="shared" ref="M76" si="145">ROUND(M77/M74,2)</f>
        <v>26174.77</v>
      </c>
      <c r="N76" s="78">
        <f t="shared" ref="N76" si="146">ROUND(N77/N74,2)</f>
        <v>26175.87</v>
      </c>
    </row>
    <row r="77" spans="1:14" ht="16.5">
      <c r="A77" s="94"/>
      <c r="B77" s="77" t="s">
        <v>21</v>
      </c>
      <c r="C77" s="77">
        <f t="shared" ref="C77:F77" si="147">C75*C73</f>
        <v>1780200</v>
      </c>
      <c r="D77" s="77">
        <f t="shared" si="147"/>
        <v>1674400</v>
      </c>
      <c r="E77" s="77">
        <f t="shared" si="147"/>
        <v>1674400</v>
      </c>
      <c r="F77" s="77">
        <f t="shared" si="147"/>
        <v>1780200</v>
      </c>
      <c r="G77" s="77">
        <f t="shared" ref="G77:I77" si="148">G75*G73</f>
        <v>1780200</v>
      </c>
      <c r="H77" s="77">
        <f t="shared" si="148"/>
        <v>1674400</v>
      </c>
      <c r="I77" s="77">
        <f t="shared" si="148"/>
        <v>1674400</v>
      </c>
      <c r="J77" s="77">
        <f t="shared" ref="J77" si="149">J75*J73</f>
        <v>1777400</v>
      </c>
      <c r="K77" s="77">
        <f t="shared" ref="K77:M77" si="150">K75*K73</f>
        <v>1777400</v>
      </c>
      <c r="L77" s="77">
        <f t="shared" si="150"/>
        <v>1674400</v>
      </c>
      <c r="M77" s="77">
        <f t="shared" si="150"/>
        <v>1674400</v>
      </c>
      <c r="N77" s="77">
        <f t="shared" ref="N77" si="151">N75*N73</f>
        <v>1792000</v>
      </c>
    </row>
  </sheetData>
  <mergeCells count="18">
    <mergeCell ref="A1:N1"/>
    <mergeCell ref="C2:F2"/>
    <mergeCell ref="G2:J2"/>
    <mergeCell ref="K2:N2"/>
    <mergeCell ref="A2:A5"/>
    <mergeCell ref="A66:A71"/>
    <mergeCell ref="A72:A77"/>
    <mergeCell ref="C6:F11"/>
    <mergeCell ref="A36:A41"/>
    <mergeCell ref="A42:A47"/>
    <mergeCell ref="A48:A53"/>
    <mergeCell ref="A54:A59"/>
    <mergeCell ref="A60:A65"/>
    <mergeCell ref="A6:A11"/>
    <mergeCell ref="A12:A17"/>
    <mergeCell ref="A18:A23"/>
    <mergeCell ref="A24:A29"/>
    <mergeCell ref="A30:A35"/>
  </mergeCells>
  <phoneticPr fontId="21" type="noConversion"/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workbookViewId="0">
      <selection activeCell="O19" sqref="O19"/>
    </sheetView>
  </sheetViews>
  <sheetFormatPr defaultColWidth="9" defaultRowHeight="13.5"/>
  <cols>
    <col min="1" max="1" width="9" style="75"/>
    <col min="2" max="2" width="19.625" style="75" customWidth="1"/>
    <col min="3" max="10" width="10.125" style="75" customWidth="1"/>
    <col min="11" max="11" width="12.75" style="75" customWidth="1"/>
    <col min="12" max="16384" width="9" style="75"/>
  </cols>
  <sheetData>
    <row r="1" spans="1:10" ht="14.25" customHeight="1">
      <c r="A1" s="94" t="s">
        <v>242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.75" customHeight="1">
      <c r="A2" s="94" t="s">
        <v>0</v>
      </c>
      <c r="B2" s="76" t="s">
        <v>1</v>
      </c>
      <c r="C2" s="94" t="s">
        <v>42</v>
      </c>
      <c r="D2" s="104"/>
      <c r="E2" s="104"/>
      <c r="F2" s="104"/>
      <c r="G2" s="94" t="s">
        <v>43</v>
      </c>
      <c r="H2" s="104"/>
      <c r="I2" s="104"/>
      <c r="J2" s="104"/>
    </row>
    <row r="3" spans="1:10" ht="12.75" customHeight="1">
      <c r="A3" s="94"/>
      <c r="B3" s="76" t="s">
        <v>5</v>
      </c>
      <c r="C3" s="83" t="s">
        <v>6</v>
      </c>
      <c r="D3" s="83" t="s">
        <v>6</v>
      </c>
      <c r="E3" s="83" t="s">
        <v>6</v>
      </c>
      <c r="F3" s="83" t="s">
        <v>6</v>
      </c>
      <c r="G3" s="83" t="s">
        <v>6</v>
      </c>
      <c r="H3" s="83" t="s">
        <v>6</v>
      </c>
      <c r="I3" s="83" t="s">
        <v>6</v>
      </c>
      <c r="J3" s="83" t="s">
        <v>6</v>
      </c>
    </row>
    <row r="4" spans="1:10" ht="12.75" customHeight="1">
      <c r="A4" s="94"/>
      <c r="B4" s="76" t="s">
        <v>7</v>
      </c>
      <c r="C4" s="83" t="s">
        <v>8</v>
      </c>
      <c r="D4" s="83" t="s">
        <v>9</v>
      </c>
      <c r="E4" s="83" t="s">
        <v>10</v>
      </c>
      <c r="F4" s="83" t="s">
        <v>11</v>
      </c>
      <c r="G4" s="83" t="s">
        <v>8</v>
      </c>
      <c r="H4" s="83" t="s">
        <v>9</v>
      </c>
      <c r="I4" s="83" t="s">
        <v>10</v>
      </c>
      <c r="J4" s="83" t="s">
        <v>11</v>
      </c>
    </row>
    <row r="5" spans="1:10" ht="12.75" customHeight="1">
      <c r="A5" s="94"/>
      <c r="B5" s="76" t="s">
        <v>12</v>
      </c>
      <c r="C5" s="76" t="s">
        <v>13</v>
      </c>
      <c r="D5" s="76" t="s">
        <v>14</v>
      </c>
      <c r="E5" s="76" t="s">
        <v>14</v>
      </c>
      <c r="F5" s="76" t="s">
        <v>13</v>
      </c>
      <c r="G5" s="76" t="s">
        <v>13</v>
      </c>
      <c r="H5" s="76" t="s">
        <v>14</v>
      </c>
      <c r="I5" s="76" t="s">
        <v>14</v>
      </c>
      <c r="J5" s="76" t="s">
        <v>13</v>
      </c>
    </row>
    <row r="6" spans="1:10" ht="15">
      <c r="A6" s="94" t="s">
        <v>28</v>
      </c>
      <c r="B6" s="76" t="s">
        <v>16</v>
      </c>
      <c r="C6" s="76">
        <v>1104</v>
      </c>
      <c r="D6" s="76">
        <v>1103</v>
      </c>
      <c r="E6" s="76">
        <v>1102</v>
      </c>
      <c r="F6" s="76">
        <v>1101</v>
      </c>
      <c r="G6" s="76">
        <v>1104</v>
      </c>
      <c r="H6" s="76">
        <v>1103</v>
      </c>
      <c r="I6" s="76">
        <v>1102</v>
      </c>
      <c r="J6" s="76">
        <v>1101</v>
      </c>
    </row>
    <row r="7" spans="1:10" ht="16.5">
      <c r="A7" s="94"/>
      <c r="B7" s="77" t="s">
        <v>17</v>
      </c>
      <c r="C7" s="77">
        <f>VLOOKUP(C6,测绘A6!$A$58:$G$109,2,0)</f>
        <v>89.42</v>
      </c>
      <c r="D7" s="77">
        <f>VLOOKUP(D6,测绘A6!$A$58:$G$109,2,0)</f>
        <v>83.49</v>
      </c>
      <c r="E7" s="77">
        <f>VLOOKUP(E6,测绘A6!$A$58:$G$109,2,0)</f>
        <v>83.49</v>
      </c>
      <c r="F7" s="77">
        <f>VLOOKUP(F6,测绘A6!$A$58:$G$109,2,0)</f>
        <v>88.68</v>
      </c>
      <c r="G7" s="77">
        <f>VLOOKUP(G6,测绘A6!$A$6:$G$57,2,0)</f>
        <v>88.68</v>
      </c>
      <c r="H7" s="77">
        <f>VLOOKUP(H6,测绘A6!$A$6:$G$57,2,0)</f>
        <v>83.49</v>
      </c>
      <c r="I7" s="77">
        <f>VLOOKUP(I6,测绘A6!$A$6:$G$57,2,0)</f>
        <v>83.49</v>
      </c>
      <c r="J7" s="77">
        <f>VLOOKUP(J6,测绘A6!$A$6:$G$57,2,0)</f>
        <v>89.42</v>
      </c>
    </row>
    <row r="8" spans="1:10" ht="16.5">
      <c r="A8" s="94"/>
      <c r="B8" s="77" t="s">
        <v>18</v>
      </c>
      <c r="C8" s="77">
        <f>VLOOKUP(C6,测绘A6!$A$58:$G$109,3,0)</f>
        <v>68.52</v>
      </c>
      <c r="D8" s="77">
        <f>VLOOKUP(D6,测绘A6!$A$58:$G$109,3,0)</f>
        <v>63.97</v>
      </c>
      <c r="E8" s="77">
        <f>VLOOKUP(E6,测绘A6!$A$58:$G$109,3,0)</f>
        <v>63.97</v>
      </c>
      <c r="F8" s="77">
        <f>VLOOKUP(F6,测绘A6!$A$58:$G$109,3,0)</f>
        <v>67.95</v>
      </c>
      <c r="G8" s="77">
        <f>VLOOKUP(G6,测绘A6!$A$6:$G$57,3,0)</f>
        <v>67.95</v>
      </c>
      <c r="H8" s="77">
        <f>VLOOKUP(H6,测绘A6!$A$6:$G$57,3,0)</f>
        <v>63.97</v>
      </c>
      <c r="I8" s="77">
        <f>VLOOKUP(I6,测绘A6!$A$6:$G$57,3,0)</f>
        <v>63.97</v>
      </c>
      <c r="J8" s="77">
        <f>VLOOKUP(J6,测绘A6!$A$6:$G$57,3,0)</f>
        <v>68.52</v>
      </c>
    </row>
    <row r="9" spans="1:10" ht="16.5">
      <c r="A9" s="94"/>
      <c r="B9" s="77" t="s">
        <v>19</v>
      </c>
      <c r="C9" s="84">
        <v>20000</v>
      </c>
      <c r="D9" s="84">
        <v>20000</v>
      </c>
      <c r="E9" s="84">
        <v>20000</v>
      </c>
      <c r="F9" s="84">
        <v>20000</v>
      </c>
      <c r="G9" s="84">
        <v>20000</v>
      </c>
      <c r="H9" s="84">
        <v>20000</v>
      </c>
      <c r="I9" s="84">
        <v>20000</v>
      </c>
      <c r="J9" s="84">
        <v>20000</v>
      </c>
    </row>
    <row r="10" spans="1:10" ht="16.5">
      <c r="A10" s="94"/>
      <c r="B10" s="77" t="s">
        <v>20</v>
      </c>
      <c r="C10" s="78">
        <f>ROUND(C11/C8,2)</f>
        <v>26100.41</v>
      </c>
      <c r="D10" s="78">
        <f t="shared" ref="D10:J10" si="0">ROUND(D11/D8,2)</f>
        <v>26102.86</v>
      </c>
      <c r="E10" s="78">
        <f t="shared" si="0"/>
        <v>26102.86</v>
      </c>
      <c r="F10" s="78">
        <f t="shared" si="0"/>
        <v>26101.55</v>
      </c>
      <c r="G10" s="78">
        <f t="shared" si="0"/>
        <v>26101.55</v>
      </c>
      <c r="H10" s="78">
        <f t="shared" si="0"/>
        <v>26102.86</v>
      </c>
      <c r="I10" s="78">
        <f t="shared" si="0"/>
        <v>26102.86</v>
      </c>
      <c r="J10" s="78">
        <f t="shared" si="0"/>
        <v>26100.41</v>
      </c>
    </row>
    <row r="11" spans="1:10" ht="16.5">
      <c r="A11" s="94"/>
      <c r="B11" s="77" t="s">
        <v>21</v>
      </c>
      <c r="C11" s="77">
        <f t="shared" ref="C11:F11" si="1">C9*C7</f>
        <v>1788400</v>
      </c>
      <c r="D11" s="77">
        <f t="shared" si="1"/>
        <v>1669800</v>
      </c>
      <c r="E11" s="77">
        <f t="shared" si="1"/>
        <v>1669800</v>
      </c>
      <c r="F11" s="77">
        <f t="shared" si="1"/>
        <v>1773600.0000000002</v>
      </c>
      <c r="G11" s="77">
        <f t="shared" ref="G11:J11" si="2">G9*G7</f>
        <v>1773600.0000000002</v>
      </c>
      <c r="H11" s="77">
        <f t="shared" si="2"/>
        <v>1669800</v>
      </c>
      <c r="I11" s="77">
        <f t="shared" si="2"/>
        <v>1669800</v>
      </c>
      <c r="J11" s="77">
        <f t="shared" si="2"/>
        <v>1788400</v>
      </c>
    </row>
    <row r="12" spans="1:10" ht="15">
      <c r="A12" s="94" t="s">
        <v>29</v>
      </c>
      <c r="B12" s="76" t="s">
        <v>16</v>
      </c>
      <c r="C12" s="76">
        <v>1004</v>
      </c>
      <c r="D12" s="76">
        <v>1003</v>
      </c>
      <c r="E12" s="76">
        <v>1002</v>
      </c>
      <c r="F12" s="76">
        <v>1001</v>
      </c>
      <c r="G12" s="76">
        <v>1004</v>
      </c>
      <c r="H12" s="76">
        <v>1003</v>
      </c>
      <c r="I12" s="76">
        <v>1002</v>
      </c>
      <c r="J12" s="76">
        <v>1001</v>
      </c>
    </row>
    <row r="13" spans="1:10" ht="16.5">
      <c r="A13" s="94"/>
      <c r="B13" s="77" t="s">
        <v>17</v>
      </c>
      <c r="C13" s="77">
        <f>VLOOKUP(C12,测绘A6!$A$58:$G$109,2,0)</f>
        <v>89.42</v>
      </c>
      <c r="D13" s="77">
        <f>VLOOKUP(D12,测绘A6!$A$58:$G$109,2,0)</f>
        <v>83.49</v>
      </c>
      <c r="E13" s="77">
        <f>VLOOKUP(E12,测绘A6!$A$58:$G$109,2,0)</f>
        <v>83.49</v>
      </c>
      <c r="F13" s="77">
        <f>VLOOKUP(F12,测绘A6!$A$58:$G$109,2,0)</f>
        <v>88.68</v>
      </c>
      <c r="G13" s="77">
        <f>VLOOKUP(G12,测绘A6!$A$6:$G$57,2,0)</f>
        <v>88.68</v>
      </c>
      <c r="H13" s="77">
        <f>VLOOKUP(H12,测绘A6!$A$6:$G$57,2,0)</f>
        <v>83.49</v>
      </c>
      <c r="I13" s="77">
        <f>VLOOKUP(I12,测绘A6!$A$6:$G$57,2,0)</f>
        <v>83.49</v>
      </c>
      <c r="J13" s="77">
        <f>VLOOKUP(J12,测绘A6!$A$6:$G$57,2,0)</f>
        <v>89.42</v>
      </c>
    </row>
    <row r="14" spans="1:10" ht="16.5">
      <c r="A14" s="94"/>
      <c r="B14" s="77" t="s">
        <v>18</v>
      </c>
      <c r="C14" s="77">
        <f>VLOOKUP(C12,测绘A6!$A$58:$G$109,3,0)</f>
        <v>68.52</v>
      </c>
      <c r="D14" s="77">
        <f>VLOOKUP(D12,测绘A6!$A$58:$G$109,3,0)</f>
        <v>63.97</v>
      </c>
      <c r="E14" s="77">
        <f>VLOOKUP(E12,测绘A6!$A$58:$G$109,3,0)</f>
        <v>63.97</v>
      </c>
      <c r="F14" s="77">
        <f>VLOOKUP(F12,测绘A6!$A$58:$G$109,3,0)</f>
        <v>67.95</v>
      </c>
      <c r="G14" s="77">
        <f>VLOOKUP(G12,测绘A6!$A$6:$G$57,3,0)</f>
        <v>67.95</v>
      </c>
      <c r="H14" s="77">
        <f>VLOOKUP(H12,测绘A6!$A$6:$G$57,3,0)</f>
        <v>63.97</v>
      </c>
      <c r="I14" s="77">
        <f>VLOOKUP(I12,测绘A6!$A$6:$G$57,3,0)</f>
        <v>63.97</v>
      </c>
      <c r="J14" s="77">
        <f>VLOOKUP(J12,测绘A6!$A$6:$G$57,3,0)</f>
        <v>68.52</v>
      </c>
    </row>
    <row r="15" spans="1:10" ht="16.5">
      <c r="A15" s="94"/>
      <c r="B15" s="77" t="s">
        <v>19</v>
      </c>
      <c r="C15" s="84">
        <v>20000</v>
      </c>
      <c r="D15" s="84">
        <v>20000</v>
      </c>
      <c r="E15" s="84">
        <v>20000</v>
      </c>
      <c r="F15" s="84">
        <v>20000</v>
      </c>
      <c r="G15" s="84">
        <v>20000</v>
      </c>
      <c r="H15" s="84">
        <v>20000</v>
      </c>
      <c r="I15" s="84">
        <v>20000</v>
      </c>
      <c r="J15" s="84">
        <v>20000</v>
      </c>
    </row>
    <row r="16" spans="1:10" ht="16.5">
      <c r="A16" s="94"/>
      <c r="B16" s="77" t="s">
        <v>20</v>
      </c>
      <c r="C16" s="78">
        <f>ROUND(C17/C14,2)</f>
        <v>26100.41</v>
      </c>
      <c r="D16" s="78">
        <f t="shared" ref="D16" si="3">ROUND(D17/D14,2)</f>
        <v>26102.86</v>
      </c>
      <c r="E16" s="78">
        <f t="shared" ref="E16" si="4">ROUND(E17/E14,2)</f>
        <v>26102.86</v>
      </c>
      <c r="F16" s="78">
        <f t="shared" ref="F16" si="5">ROUND(F17/F14,2)</f>
        <v>26101.55</v>
      </c>
      <c r="G16" s="78">
        <f t="shared" ref="G16" si="6">ROUND(G17/G14,2)</f>
        <v>26101.55</v>
      </c>
      <c r="H16" s="78">
        <f t="shared" ref="H16" si="7">ROUND(H17/H14,2)</f>
        <v>26102.86</v>
      </c>
      <c r="I16" s="78">
        <f t="shared" ref="I16" si="8">ROUND(I17/I14,2)</f>
        <v>26102.86</v>
      </c>
      <c r="J16" s="78">
        <f t="shared" ref="J16" si="9">ROUND(J17/J14,2)</f>
        <v>26100.41</v>
      </c>
    </row>
    <row r="17" spans="1:10" ht="16.5">
      <c r="A17" s="94"/>
      <c r="B17" s="77" t="s">
        <v>21</v>
      </c>
      <c r="C17" s="77">
        <f t="shared" ref="C17:F17" si="10">C15*C13</f>
        <v>1788400</v>
      </c>
      <c r="D17" s="77">
        <f t="shared" si="10"/>
        <v>1669800</v>
      </c>
      <c r="E17" s="77">
        <f t="shared" si="10"/>
        <v>1669800</v>
      </c>
      <c r="F17" s="77">
        <f t="shared" si="10"/>
        <v>1773600.0000000002</v>
      </c>
      <c r="G17" s="77">
        <f t="shared" ref="G17:J17" si="11">G15*G13</f>
        <v>1773600.0000000002</v>
      </c>
      <c r="H17" s="77">
        <f t="shared" si="11"/>
        <v>1669800</v>
      </c>
      <c r="I17" s="77">
        <f t="shared" si="11"/>
        <v>1669800</v>
      </c>
      <c r="J17" s="77">
        <f t="shared" si="11"/>
        <v>1788400</v>
      </c>
    </row>
    <row r="18" spans="1:10" ht="15">
      <c r="A18" s="94" t="s">
        <v>30</v>
      </c>
      <c r="B18" s="76" t="s">
        <v>16</v>
      </c>
      <c r="C18" s="76">
        <v>904</v>
      </c>
      <c r="D18" s="76">
        <v>903</v>
      </c>
      <c r="E18" s="76">
        <v>902</v>
      </c>
      <c r="F18" s="76">
        <v>901</v>
      </c>
      <c r="G18" s="76">
        <v>904</v>
      </c>
      <c r="H18" s="76">
        <v>903</v>
      </c>
      <c r="I18" s="76">
        <v>902</v>
      </c>
      <c r="J18" s="76">
        <v>901</v>
      </c>
    </row>
    <row r="19" spans="1:10" ht="16.5">
      <c r="A19" s="94"/>
      <c r="B19" s="77" t="s">
        <v>17</v>
      </c>
      <c r="C19" s="77">
        <f>VLOOKUP(C18,测绘A6!$A$58:$G$109,2,0)</f>
        <v>89.42</v>
      </c>
      <c r="D19" s="77">
        <f>VLOOKUP(D18,测绘A6!$A$58:$G$109,2,0)</f>
        <v>83.49</v>
      </c>
      <c r="E19" s="77">
        <f>VLOOKUP(E18,测绘A6!$A$58:$G$109,2,0)</f>
        <v>83.49</v>
      </c>
      <c r="F19" s="77">
        <f>VLOOKUP(F18,测绘A6!$A$58:$G$109,2,0)</f>
        <v>88.68</v>
      </c>
      <c r="G19" s="77">
        <f>VLOOKUP(G18,测绘A6!$A$6:$G$57,2,0)</f>
        <v>88.68</v>
      </c>
      <c r="H19" s="77">
        <f>VLOOKUP(H18,测绘A6!$A$6:$G$57,2,0)</f>
        <v>83.49</v>
      </c>
      <c r="I19" s="77">
        <f>VLOOKUP(I18,测绘A6!$A$6:$G$57,2,0)</f>
        <v>83.49</v>
      </c>
      <c r="J19" s="77">
        <f>VLOOKUP(J18,测绘A6!$A$6:$G$57,2,0)</f>
        <v>89.42</v>
      </c>
    </row>
    <row r="20" spans="1:10" ht="16.5">
      <c r="A20" s="94"/>
      <c r="B20" s="77" t="s">
        <v>18</v>
      </c>
      <c r="C20" s="77">
        <f>VLOOKUP(C18,测绘A6!$A$58:$G$109,3,0)</f>
        <v>68.52</v>
      </c>
      <c r="D20" s="77">
        <f>VLOOKUP(D18,测绘A6!$A$58:$G$109,3,0)</f>
        <v>63.97</v>
      </c>
      <c r="E20" s="77">
        <f>VLOOKUP(E18,测绘A6!$A$58:$G$109,3,0)</f>
        <v>63.97</v>
      </c>
      <c r="F20" s="77">
        <f>VLOOKUP(F18,测绘A6!$A$58:$G$109,3,0)</f>
        <v>67.95</v>
      </c>
      <c r="G20" s="77">
        <f>VLOOKUP(G18,测绘A6!$A$6:$G$57,3,0)</f>
        <v>67.95</v>
      </c>
      <c r="H20" s="77">
        <f>VLOOKUP(H18,测绘A6!$A$6:$G$57,3,0)</f>
        <v>63.97</v>
      </c>
      <c r="I20" s="77">
        <f>VLOOKUP(I18,测绘A6!$A$6:$G$57,3,0)</f>
        <v>63.97</v>
      </c>
      <c r="J20" s="77">
        <f>VLOOKUP(J18,测绘A6!$A$6:$G$57,3,0)</f>
        <v>68.52</v>
      </c>
    </row>
    <row r="21" spans="1:10" ht="16.5">
      <c r="A21" s="94"/>
      <c r="B21" s="77" t="s">
        <v>19</v>
      </c>
      <c r="C21" s="84">
        <v>20000</v>
      </c>
      <c r="D21" s="84">
        <v>20000</v>
      </c>
      <c r="E21" s="84">
        <v>20000</v>
      </c>
      <c r="F21" s="84">
        <v>20000</v>
      </c>
      <c r="G21" s="84">
        <v>20000</v>
      </c>
      <c r="H21" s="84">
        <v>20000</v>
      </c>
      <c r="I21" s="84">
        <v>20000</v>
      </c>
      <c r="J21" s="84">
        <v>20000</v>
      </c>
    </row>
    <row r="22" spans="1:10" ht="16.5">
      <c r="A22" s="94"/>
      <c r="B22" s="77" t="s">
        <v>20</v>
      </c>
      <c r="C22" s="78">
        <f>ROUND(C23/C20,2)</f>
        <v>26100.41</v>
      </c>
      <c r="D22" s="78">
        <f t="shared" ref="D22" si="12">ROUND(D23/D20,2)</f>
        <v>26102.86</v>
      </c>
      <c r="E22" s="78">
        <f t="shared" ref="E22" si="13">ROUND(E23/E20,2)</f>
        <v>26102.86</v>
      </c>
      <c r="F22" s="78">
        <f t="shared" ref="F22" si="14">ROUND(F23/F20,2)</f>
        <v>26101.55</v>
      </c>
      <c r="G22" s="78">
        <f t="shared" ref="G22" si="15">ROUND(G23/G20,2)</f>
        <v>26101.55</v>
      </c>
      <c r="H22" s="78">
        <f t="shared" ref="H22" si="16">ROUND(H23/H20,2)</f>
        <v>26102.86</v>
      </c>
      <c r="I22" s="78">
        <f t="shared" ref="I22" si="17">ROUND(I23/I20,2)</f>
        <v>26102.86</v>
      </c>
      <c r="J22" s="78">
        <f t="shared" ref="J22" si="18">ROUND(J23/J20,2)</f>
        <v>26100.41</v>
      </c>
    </row>
    <row r="23" spans="1:10" ht="16.5">
      <c r="A23" s="94"/>
      <c r="B23" s="77" t="s">
        <v>21</v>
      </c>
      <c r="C23" s="77">
        <f t="shared" ref="C23:F23" si="19">C21*C19</f>
        <v>1788400</v>
      </c>
      <c r="D23" s="77">
        <f t="shared" si="19"/>
        <v>1669800</v>
      </c>
      <c r="E23" s="77">
        <f t="shared" si="19"/>
        <v>1669800</v>
      </c>
      <c r="F23" s="77">
        <f t="shared" si="19"/>
        <v>1773600.0000000002</v>
      </c>
      <c r="G23" s="77">
        <f t="shared" ref="G23:J23" si="20">G21*G19</f>
        <v>1773600.0000000002</v>
      </c>
      <c r="H23" s="77">
        <f t="shared" si="20"/>
        <v>1669800</v>
      </c>
      <c r="I23" s="77">
        <f t="shared" si="20"/>
        <v>1669800</v>
      </c>
      <c r="J23" s="77">
        <f t="shared" si="20"/>
        <v>1788400</v>
      </c>
    </row>
    <row r="24" spans="1:10" ht="15">
      <c r="A24" s="94" t="s">
        <v>31</v>
      </c>
      <c r="B24" s="76" t="s">
        <v>16</v>
      </c>
      <c r="C24" s="76">
        <v>804</v>
      </c>
      <c r="D24" s="76">
        <v>803</v>
      </c>
      <c r="E24" s="76">
        <v>802</v>
      </c>
      <c r="F24" s="76">
        <v>801</v>
      </c>
      <c r="G24" s="76">
        <v>804</v>
      </c>
      <c r="H24" s="76">
        <v>803</v>
      </c>
      <c r="I24" s="76">
        <v>802</v>
      </c>
      <c r="J24" s="76">
        <v>801</v>
      </c>
    </row>
    <row r="25" spans="1:10" ht="16.5">
      <c r="A25" s="94"/>
      <c r="B25" s="77" t="s">
        <v>17</v>
      </c>
      <c r="C25" s="77">
        <f>VLOOKUP(C24,测绘A6!$A$58:$G$109,2,0)</f>
        <v>89.42</v>
      </c>
      <c r="D25" s="77">
        <f>VLOOKUP(D24,测绘A6!$A$58:$G$109,2,0)</f>
        <v>83.49</v>
      </c>
      <c r="E25" s="77">
        <f>VLOOKUP(E24,测绘A6!$A$58:$G$109,2,0)</f>
        <v>83.49</v>
      </c>
      <c r="F25" s="77">
        <f>VLOOKUP(F24,测绘A6!$A$58:$G$109,2,0)</f>
        <v>88.68</v>
      </c>
      <c r="G25" s="77">
        <f>VLOOKUP(G24,测绘A6!$A$6:$G$57,2,0)</f>
        <v>88.68</v>
      </c>
      <c r="H25" s="77">
        <f>VLOOKUP(H24,测绘A6!$A$6:$G$57,2,0)</f>
        <v>83.49</v>
      </c>
      <c r="I25" s="77">
        <f>VLOOKUP(I24,测绘A6!$A$6:$G$57,2,0)</f>
        <v>83.49</v>
      </c>
      <c r="J25" s="77">
        <f>VLOOKUP(J24,测绘A6!$A$6:$G$57,2,0)</f>
        <v>89.42</v>
      </c>
    </row>
    <row r="26" spans="1:10" ht="16.5">
      <c r="A26" s="94"/>
      <c r="B26" s="77" t="s">
        <v>18</v>
      </c>
      <c r="C26" s="77">
        <f>VLOOKUP(C24,测绘A6!$A$58:$G$109,3,0)</f>
        <v>68.52</v>
      </c>
      <c r="D26" s="77">
        <f>VLOOKUP(D24,测绘A6!$A$58:$G$109,3,0)</f>
        <v>63.97</v>
      </c>
      <c r="E26" s="77">
        <f>VLOOKUP(E24,测绘A6!$A$58:$G$109,3,0)</f>
        <v>63.97</v>
      </c>
      <c r="F26" s="77">
        <f>VLOOKUP(F24,测绘A6!$A$58:$G$109,3,0)</f>
        <v>67.95</v>
      </c>
      <c r="G26" s="77">
        <f>VLOOKUP(G24,测绘A6!$A$6:$G$57,3,0)</f>
        <v>67.95</v>
      </c>
      <c r="H26" s="77">
        <f>VLOOKUP(H24,测绘A6!$A$6:$G$57,3,0)</f>
        <v>63.97</v>
      </c>
      <c r="I26" s="77">
        <f>VLOOKUP(I24,测绘A6!$A$6:$G$57,3,0)</f>
        <v>63.97</v>
      </c>
      <c r="J26" s="77">
        <f>VLOOKUP(J24,测绘A6!$A$6:$G$57,3,0)</f>
        <v>68.52</v>
      </c>
    </row>
    <row r="27" spans="1:10" ht="16.5">
      <c r="A27" s="94"/>
      <c r="B27" s="77" t="s">
        <v>19</v>
      </c>
      <c r="C27" s="84">
        <v>20000</v>
      </c>
      <c r="D27" s="84">
        <v>20000</v>
      </c>
      <c r="E27" s="84">
        <v>20000</v>
      </c>
      <c r="F27" s="84">
        <v>20000</v>
      </c>
      <c r="G27" s="84">
        <v>20000</v>
      </c>
      <c r="H27" s="84">
        <v>20000</v>
      </c>
      <c r="I27" s="84">
        <v>20000</v>
      </c>
      <c r="J27" s="84">
        <v>20000</v>
      </c>
    </row>
    <row r="28" spans="1:10" ht="16.5">
      <c r="A28" s="94"/>
      <c r="B28" s="77" t="s">
        <v>20</v>
      </c>
      <c r="C28" s="78">
        <f>ROUND(C29/C26,2)</f>
        <v>26100.41</v>
      </c>
      <c r="D28" s="78">
        <f t="shared" ref="D28" si="21">ROUND(D29/D26,2)</f>
        <v>26102.86</v>
      </c>
      <c r="E28" s="78">
        <f t="shared" ref="E28" si="22">ROUND(E29/E26,2)</f>
        <v>26102.86</v>
      </c>
      <c r="F28" s="78">
        <f t="shared" ref="F28" si="23">ROUND(F29/F26,2)</f>
        <v>26101.55</v>
      </c>
      <c r="G28" s="78">
        <f t="shared" ref="G28" si="24">ROUND(G29/G26,2)</f>
        <v>26101.55</v>
      </c>
      <c r="H28" s="78">
        <f t="shared" ref="H28" si="25">ROUND(H29/H26,2)</f>
        <v>26102.86</v>
      </c>
      <c r="I28" s="78">
        <f t="shared" ref="I28" si="26">ROUND(I29/I26,2)</f>
        <v>26102.86</v>
      </c>
      <c r="J28" s="78">
        <f t="shared" ref="J28" si="27">ROUND(J29/J26,2)</f>
        <v>26100.41</v>
      </c>
    </row>
    <row r="29" spans="1:10" ht="16.5">
      <c r="A29" s="94"/>
      <c r="B29" s="77" t="s">
        <v>21</v>
      </c>
      <c r="C29" s="77">
        <f t="shared" ref="C29:F29" si="28">C27*C25</f>
        <v>1788400</v>
      </c>
      <c r="D29" s="77">
        <f t="shared" si="28"/>
        <v>1669800</v>
      </c>
      <c r="E29" s="77">
        <f t="shared" si="28"/>
        <v>1669800</v>
      </c>
      <c r="F29" s="77">
        <f t="shared" si="28"/>
        <v>1773600.0000000002</v>
      </c>
      <c r="G29" s="77">
        <f t="shared" ref="G29:J29" si="29">G27*G25</f>
        <v>1773600.0000000002</v>
      </c>
      <c r="H29" s="77">
        <f t="shared" si="29"/>
        <v>1669800</v>
      </c>
      <c r="I29" s="77">
        <f t="shared" si="29"/>
        <v>1669800</v>
      </c>
      <c r="J29" s="77">
        <f t="shared" si="29"/>
        <v>1788400</v>
      </c>
    </row>
    <row r="30" spans="1:10" ht="15">
      <c r="A30" s="94" t="s">
        <v>32</v>
      </c>
      <c r="B30" s="76" t="s">
        <v>16</v>
      </c>
      <c r="C30" s="76">
        <v>704</v>
      </c>
      <c r="D30" s="76">
        <v>703</v>
      </c>
      <c r="E30" s="76">
        <v>702</v>
      </c>
      <c r="F30" s="76">
        <v>701</v>
      </c>
      <c r="G30" s="76">
        <v>704</v>
      </c>
      <c r="H30" s="76">
        <v>703</v>
      </c>
      <c r="I30" s="76">
        <v>702</v>
      </c>
      <c r="J30" s="76">
        <v>701</v>
      </c>
    </row>
    <row r="31" spans="1:10" ht="16.5">
      <c r="A31" s="94"/>
      <c r="B31" s="77" t="s">
        <v>17</v>
      </c>
      <c r="C31" s="77">
        <f>VLOOKUP(C30,测绘A6!$A$58:$G$109,2,0)</f>
        <v>89.42</v>
      </c>
      <c r="D31" s="77">
        <f>VLOOKUP(D30,测绘A6!$A$58:$G$109,2,0)</f>
        <v>83.49</v>
      </c>
      <c r="E31" s="77">
        <f>VLOOKUP(E30,测绘A6!$A$58:$G$109,2,0)</f>
        <v>83.49</v>
      </c>
      <c r="F31" s="77">
        <f>VLOOKUP(F30,测绘A6!$A$58:$G$109,2,0)</f>
        <v>88.68</v>
      </c>
      <c r="G31" s="77">
        <f>VLOOKUP(G30,测绘A6!$A$6:$G$57,2,0)</f>
        <v>88.68</v>
      </c>
      <c r="H31" s="77">
        <f>VLOOKUP(H30,测绘A6!$A$6:$G$57,2,0)</f>
        <v>83.49</v>
      </c>
      <c r="I31" s="77">
        <f>VLOOKUP(I30,测绘A6!$A$6:$G$57,2,0)</f>
        <v>83.49</v>
      </c>
      <c r="J31" s="77">
        <f>VLOOKUP(J30,测绘A6!$A$6:$G$57,2,0)</f>
        <v>89.42</v>
      </c>
    </row>
    <row r="32" spans="1:10" ht="16.5">
      <c r="A32" s="94"/>
      <c r="B32" s="77" t="s">
        <v>18</v>
      </c>
      <c r="C32" s="77">
        <f>VLOOKUP(C30,测绘A6!$A$58:$G$109,3,0)</f>
        <v>68.52</v>
      </c>
      <c r="D32" s="77">
        <f>VLOOKUP(D30,测绘A6!$A$58:$G$109,3,0)</f>
        <v>63.97</v>
      </c>
      <c r="E32" s="77">
        <f>VLOOKUP(E30,测绘A6!$A$58:$G$109,3,0)</f>
        <v>63.97</v>
      </c>
      <c r="F32" s="77">
        <f>VLOOKUP(F30,测绘A6!$A$58:$G$109,3,0)</f>
        <v>67.95</v>
      </c>
      <c r="G32" s="77">
        <f>VLOOKUP(G30,测绘A6!$A$6:$G$57,3,0)</f>
        <v>67.95</v>
      </c>
      <c r="H32" s="77">
        <f>VLOOKUP(H30,测绘A6!$A$6:$G$57,3,0)</f>
        <v>63.97</v>
      </c>
      <c r="I32" s="77">
        <f>VLOOKUP(I30,测绘A6!$A$6:$G$57,3,0)</f>
        <v>63.97</v>
      </c>
      <c r="J32" s="77">
        <f>VLOOKUP(J30,测绘A6!$A$6:$G$57,3,0)</f>
        <v>68.52</v>
      </c>
    </row>
    <row r="33" spans="1:10" ht="16.5">
      <c r="A33" s="94"/>
      <c r="B33" s="77" t="s">
        <v>19</v>
      </c>
      <c r="C33" s="84">
        <v>20000</v>
      </c>
      <c r="D33" s="84">
        <v>20000</v>
      </c>
      <c r="E33" s="84">
        <v>20000</v>
      </c>
      <c r="F33" s="84">
        <v>20000</v>
      </c>
      <c r="G33" s="84">
        <v>20000</v>
      </c>
      <c r="H33" s="84">
        <v>20000</v>
      </c>
      <c r="I33" s="84">
        <v>20000</v>
      </c>
      <c r="J33" s="84">
        <v>20000</v>
      </c>
    </row>
    <row r="34" spans="1:10" ht="16.5">
      <c r="A34" s="94"/>
      <c r="B34" s="77" t="s">
        <v>20</v>
      </c>
      <c r="C34" s="78">
        <f>ROUND(C35/C32,2)</f>
        <v>26100.41</v>
      </c>
      <c r="D34" s="78">
        <f t="shared" ref="D34" si="30">ROUND(D35/D32,2)</f>
        <v>26102.86</v>
      </c>
      <c r="E34" s="78">
        <f t="shared" ref="E34" si="31">ROUND(E35/E32,2)</f>
        <v>26102.86</v>
      </c>
      <c r="F34" s="78">
        <f t="shared" ref="F34" si="32">ROUND(F35/F32,2)</f>
        <v>26101.55</v>
      </c>
      <c r="G34" s="78">
        <f t="shared" ref="G34" si="33">ROUND(G35/G32,2)</f>
        <v>26101.55</v>
      </c>
      <c r="H34" s="78">
        <f t="shared" ref="H34" si="34">ROUND(H35/H32,2)</f>
        <v>26102.86</v>
      </c>
      <c r="I34" s="78">
        <f t="shared" ref="I34" si="35">ROUND(I35/I32,2)</f>
        <v>26102.86</v>
      </c>
      <c r="J34" s="78">
        <f t="shared" ref="J34" si="36">ROUND(J35/J32,2)</f>
        <v>26100.41</v>
      </c>
    </row>
    <row r="35" spans="1:10" ht="16.5">
      <c r="A35" s="94"/>
      <c r="B35" s="77" t="s">
        <v>21</v>
      </c>
      <c r="C35" s="77">
        <f t="shared" ref="C35:F35" si="37">C33*C31</f>
        <v>1788400</v>
      </c>
      <c r="D35" s="77">
        <f t="shared" si="37"/>
        <v>1669800</v>
      </c>
      <c r="E35" s="77">
        <f t="shared" si="37"/>
        <v>1669800</v>
      </c>
      <c r="F35" s="77">
        <f t="shared" si="37"/>
        <v>1773600.0000000002</v>
      </c>
      <c r="G35" s="77">
        <f t="shared" ref="G35:J35" si="38">G33*G31</f>
        <v>1773600.0000000002</v>
      </c>
      <c r="H35" s="77">
        <f t="shared" si="38"/>
        <v>1669800</v>
      </c>
      <c r="I35" s="77">
        <f t="shared" si="38"/>
        <v>1669800</v>
      </c>
      <c r="J35" s="77">
        <f t="shared" si="38"/>
        <v>1788400</v>
      </c>
    </row>
    <row r="36" spans="1:10" ht="15">
      <c r="A36" s="94" t="s">
        <v>33</v>
      </c>
      <c r="B36" s="76" t="s">
        <v>16</v>
      </c>
      <c r="C36" s="76">
        <v>604</v>
      </c>
      <c r="D36" s="76">
        <v>603</v>
      </c>
      <c r="E36" s="76">
        <v>602</v>
      </c>
      <c r="F36" s="76">
        <v>601</v>
      </c>
      <c r="G36" s="76">
        <v>604</v>
      </c>
      <c r="H36" s="76">
        <v>603</v>
      </c>
      <c r="I36" s="76">
        <v>602</v>
      </c>
      <c r="J36" s="76">
        <v>601</v>
      </c>
    </row>
    <row r="37" spans="1:10" ht="16.5">
      <c r="A37" s="94"/>
      <c r="B37" s="77" t="s">
        <v>17</v>
      </c>
      <c r="C37" s="77">
        <f>VLOOKUP(C36,测绘A6!$A$58:$G$109,2,0)</f>
        <v>89.42</v>
      </c>
      <c r="D37" s="77">
        <f>VLOOKUP(D36,测绘A6!$A$58:$G$109,2,0)</f>
        <v>83.49</v>
      </c>
      <c r="E37" s="77">
        <f>VLOOKUP(E36,测绘A6!$A$58:$G$109,2,0)</f>
        <v>83.49</v>
      </c>
      <c r="F37" s="77">
        <f>VLOOKUP(F36,测绘A6!$A$58:$G$109,2,0)</f>
        <v>88.68</v>
      </c>
      <c r="G37" s="77">
        <f>VLOOKUP(G36,测绘A6!$A$6:$G$57,2,0)</f>
        <v>88.68</v>
      </c>
      <c r="H37" s="77">
        <f>VLOOKUP(H36,测绘A6!$A$6:$G$57,2,0)</f>
        <v>83.49</v>
      </c>
      <c r="I37" s="77">
        <f>VLOOKUP(I36,测绘A6!$A$6:$G$57,2,0)</f>
        <v>83.49</v>
      </c>
      <c r="J37" s="77">
        <f>VLOOKUP(J36,测绘A6!$A$6:$G$57,2,0)</f>
        <v>89.42</v>
      </c>
    </row>
    <row r="38" spans="1:10" ht="16.5">
      <c r="A38" s="94"/>
      <c r="B38" s="77" t="s">
        <v>18</v>
      </c>
      <c r="C38" s="77">
        <f>VLOOKUP(C36,测绘A6!$A$58:$G$109,3,0)</f>
        <v>68.52</v>
      </c>
      <c r="D38" s="77">
        <f>VLOOKUP(D36,测绘A6!$A$58:$G$109,3,0)</f>
        <v>63.97</v>
      </c>
      <c r="E38" s="77">
        <f>VLOOKUP(E36,测绘A6!$A$58:$G$109,3,0)</f>
        <v>63.97</v>
      </c>
      <c r="F38" s="77">
        <f>VLOOKUP(F36,测绘A6!$A$58:$G$109,3,0)</f>
        <v>67.95</v>
      </c>
      <c r="G38" s="77">
        <f>VLOOKUP(G36,测绘A6!$A$6:$G$57,3,0)</f>
        <v>67.95</v>
      </c>
      <c r="H38" s="77">
        <f>VLOOKUP(H36,测绘A6!$A$6:$G$57,3,0)</f>
        <v>63.97</v>
      </c>
      <c r="I38" s="77">
        <f>VLOOKUP(I36,测绘A6!$A$6:$G$57,3,0)</f>
        <v>63.97</v>
      </c>
      <c r="J38" s="77">
        <f>VLOOKUP(J36,测绘A6!$A$6:$G$57,3,0)</f>
        <v>68.52</v>
      </c>
    </row>
    <row r="39" spans="1:10" ht="16.5">
      <c r="A39" s="94"/>
      <c r="B39" s="77" t="s">
        <v>19</v>
      </c>
      <c r="C39" s="84">
        <v>20000</v>
      </c>
      <c r="D39" s="84">
        <v>20000</v>
      </c>
      <c r="E39" s="84">
        <v>20000</v>
      </c>
      <c r="F39" s="84">
        <v>20000</v>
      </c>
      <c r="G39" s="84">
        <v>20000</v>
      </c>
      <c r="H39" s="84">
        <v>20000</v>
      </c>
      <c r="I39" s="84">
        <v>20000</v>
      </c>
      <c r="J39" s="84">
        <v>20000</v>
      </c>
    </row>
    <row r="40" spans="1:10" ht="16.5">
      <c r="A40" s="94"/>
      <c r="B40" s="77" t="s">
        <v>20</v>
      </c>
      <c r="C40" s="78">
        <f>ROUND(C41/C38,2)</f>
        <v>26100.41</v>
      </c>
      <c r="D40" s="78">
        <f t="shared" ref="D40" si="39">ROUND(D41/D38,2)</f>
        <v>26102.86</v>
      </c>
      <c r="E40" s="78">
        <f t="shared" ref="E40" si="40">ROUND(E41/E38,2)</f>
        <v>26102.86</v>
      </c>
      <c r="F40" s="78">
        <f t="shared" ref="F40" si="41">ROUND(F41/F38,2)</f>
        <v>26101.55</v>
      </c>
      <c r="G40" s="78">
        <f t="shared" ref="G40" si="42">ROUND(G41/G38,2)</f>
        <v>26101.55</v>
      </c>
      <c r="H40" s="78">
        <f t="shared" ref="H40" si="43">ROUND(H41/H38,2)</f>
        <v>26102.86</v>
      </c>
      <c r="I40" s="78">
        <f t="shared" ref="I40" si="44">ROUND(I41/I38,2)</f>
        <v>26102.86</v>
      </c>
      <c r="J40" s="78">
        <f t="shared" ref="J40" si="45">ROUND(J41/J38,2)</f>
        <v>26100.41</v>
      </c>
    </row>
    <row r="41" spans="1:10" ht="16.5">
      <c r="A41" s="94"/>
      <c r="B41" s="77" t="s">
        <v>21</v>
      </c>
      <c r="C41" s="77">
        <f t="shared" ref="C41:F41" si="46">C39*C37</f>
        <v>1788400</v>
      </c>
      <c r="D41" s="77">
        <f t="shared" si="46"/>
        <v>1669800</v>
      </c>
      <c r="E41" s="77">
        <f t="shared" si="46"/>
        <v>1669800</v>
      </c>
      <c r="F41" s="77">
        <f t="shared" si="46"/>
        <v>1773600.0000000002</v>
      </c>
      <c r="G41" s="77">
        <f t="shared" ref="G41:J41" si="47">G39*G37</f>
        <v>1773600.0000000002</v>
      </c>
      <c r="H41" s="77">
        <f t="shared" si="47"/>
        <v>1669800</v>
      </c>
      <c r="I41" s="77">
        <f t="shared" si="47"/>
        <v>1669800</v>
      </c>
      <c r="J41" s="77">
        <f t="shared" si="47"/>
        <v>1788400</v>
      </c>
    </row>
    <row r="42" spans="1:10" ht="15">
      <c r="A42" s="94" t="s">
        <v>34</v>
      </c>
      <c r="B42" s="76" t="s">
        <v>16</v>
      </c>
      <c r="C42" s="76">
        <v>504</v>
      </c>
      <c r="D42" s="76">
        <v>503</v>
      </c>
      <c r="E42" s="76">
        <v>502</v>
      </c>
      <c r="F42" s="76">
        <v>501</v>
      </c>
      <c r="G42" s="76">
        <v>504</v>
      </c>
      <c r="H42" s="76">
        <v>503</v>
      </c>
      <c r="I42" s="76">
        <v>502</v>
      </c>
      <c r="J42" s="76">
        <v>501</v>
      </c>
    </row>
    <row r="43" spans="1:10" ht="16.5">
      <c r="A43" s="94"/>
      <c r="B43" s="77" t="s">
        <v>17</v>
      </c>
      <c r="C43" s="77">
        <f>VLOOKUP(C42,测绘A6!$A$58:$G$109,2,0)</f>
        <v>89.42</v>
      </c>
      <c r="D43" s="77">
        <f>VLOOKUP(D42,测绘A6!$A$58:$G$109,2,0)</f>
        <v>83.49</v>
      </c>
      <c r="E43" s="77">
        <f>VLOOKUP(E42,测绘A6!$A$58:$G$109,2,0)</f>
        <v>83.49</v>
      </c>
      <c r="F43" s="77">
        <f>VLOOKUP(F42,测绘A6!$A$58:$G$109,2,0)</f>
        <v>88.68</v>
      </c>
      <c r="G43" s="77">
        <f>VLOOKUP(G42,测绘A6!$A$6:$G$57,2,0)</f>
        <v>88.68</v>
      </c>
      <c r="H43" s="77">
        <f>VLOOKUP(H42,测绘A6!$A$6:$G$57,2,0)</f>
        <v>83.49</v>
      </c>
      <c r="I43" s="77">
        <f>VLOOKUP(I42,测绘A6!$A$6:$G$57,2,0)</f>
        <v>83.49</v>
      </c>
      <c r="J43" s="77">
        <f>VLOOKUP(J42,测绘A6!$A$6:$G$57,2,0)</f>
        <v>89.42</v>
      </c>
    </row>
    <row r="44" spans="1:10" ht="16.5">
      <c r="A44" s="94"/>
      <c r="B44" s="77" t="s">
        <v>18</v>
      </c>
      <c r="C44" s="77">
        <f>VLOOKUP(C42,测绘A6!$A$58:$G$109,3,0)</f>
        <v>68.52</v>
      </c>
      <c r="D44" s="77">
        <f>VLOOKUP(D42,测绘A6!$A$58:$G$109,3,0)</f>
        <v>63.97</v>
      </c>
      <c r="E44" s="77">
        <f>VLOOKUP(E42,测绘A6!$A$58:$G$109,3,0)</f>
        <v>63.97</v>
      </c>
      <c r="F44" s="77">
        <f>VLOOKUP(F42,测绘A6!$A$58:$G$109,3,0)</f>
        <v>67.95</v>
      </c>
      <c r="G44" s="77">
        <f>VLOOKUP(G42,测绘A6!$A$6:$G$57,3,0)</f>
        <v>67.95</v>
      </c>
      <c r="H44" s="77">
        <f>VLOOKUP(H42,测绘A6!$A$6:$G$57,3,0)</f>
        <v>63.97</v>
      </c>
      <c r="I44" s="77">
        <f>VLOOKUP(I42,测绘A6!$A$6:$G$57,3,0)</f>
        <v>63.97</v>
      </c>
      <c r="J44" s="77">
        <f>VLOOKUP(J42,测绘A6!$A$6:$G$57,3,0)</f>
        <v>68.52</v>
      </c>
    </row>
    <row r="45" spans="1:10" ht="16.5">
      <c r="A45" s="94"/>
      <c r="B45" s="77" t="s">
        <v>19</v>
      </c>
      <c r="C45" s="84">
        <v>20000</v>
      </c>
      <c r="D45" s="84">
        <v>20000</v>
      </c>
      <c r="E45" s="84">
        <v>20000</v>
      </c>
      <c r="F45" s="84">
        <v>20000</v>
      </c>
      <c r="G45" s="84">
        <v>20000</v>
      </c>
      <c r="H45" s="84">
        <v>20000</v>
      </c>
      <c r="I45" s="84">
        <v>20000</v>
      </c>
      <c r="J45" s="84">
        <v>20000</v>
      </c>
    </row>
    <row r="46" spans="1:10" ht="16.5">
      <c r="A46" s="94"/>
      <c r="B46" s="77" t="s">
        <v>20</v>
      </c>
      <c r="C46" s="78">
        <f>ROUND(C47/C44,2)</f>
        <v>26100.41</v>
      </c>
      <c r="D46" s="78">
        <f t="shared" ref="D46" si="48">ROUND(D47/D44,2)</f>
        <v>26102.86</v>
      </c>
      <c r="E46" s="78">
        <f t="shared" ref="E46" si="49">ROUND(E47/E44,2)</f>
        <v>26102.86</v>
      </c>
      <c r="F46" s="78">
        <f t="shared" ref="F46" si="50">ROUND(F47/F44,2)</f>
        <v>26101.55</v>
      </c>
      <c r="G46" s="78">
        <f t="shared" ref="G46" si="51">ROUND(G47/G44,2)</f>
        <v>26101.55</v>
      </c>
      <c r="H46" s="78">
        <f t="shared" ref="H46" si="52">ROUND(H47/H44,2)</f>
        <v>26102.86</v>
      </c>
      <c r="I46" s="78">
        <f t="shared" ref="I46" si="53">ROUND(I47/I44,2)</f>
        <v>26102.86</v>
      </c>
      <c r="J46" s="78">
        <f t="shared" ref="J46" si="54">ROUND(J47/J44,2)</f>
        <v>26100.41</v>
      </c>
    </row>
    <row r="47" spans="1:10" ht="16.5">
      <c r="A47" s="94"/>
      <c r="B47" s="77" t="s">
        <v>21</v>
      </c>
      <c r="C47" s="77">
        <f t="shared" ref="C47:F47" si="55">C45*C43</f>
        <v>1788400</v>
      </c>
      <c r="D47" s="77">
        <f t="shared" si="55"/>
        <v>1669800</v>
      </c>
      <c r="E47" s="77">
        <f t="shared" si="55"/>
        <v>1669800</v>
      </c>
      <c r="F47" s="77">
        <f t="shared" si="55"/>
        <v>1773600.0000000002</v>
      </c>
      <c r="G47" s="77">
        <f t="shared" ref="G47:J47" si="56">G45*G43</f>
        <v>1773600.0000000002</v>
      </c>
      <c r="H47" s="77">
        <f t="shared" si="56"/>
        <v>1669800</v>
      </c>
      <c r="I47" s="77">
        <f t="shared" si="56"/>
        <v>1669800</v>
      </c>
      <c r="J47" s="77">
        <f t="shared" si="56"/>
        <v>1788400</v>
      </c>
    </row>
    <row r="48" spans="1:10" ht="15">
      <c r="A48" s="94" t="s">
        <v>35</v>
      </c>
      <c r="B48" s="76" t="s">
        <v>16</v>
      </c>
      <c r="C48" s="76">
        <v>404</v>
      </c>
      <c r="D48" s="76">
        <v>403</v>
      </c>
      <c r="E48" s="76">
        <v>402</v>
      </c>
      <c r="F48" s="76">
        <v>401</v>
      </c>
      <c r="G48" s="76">
        <v>404</v>
      </c>
      <c r="H48" s="76">
        <v>403</v>
      </c>
      <c r="I48" s="76">
        <v>402</v>
      </c>
      <c r="J48" s="76">
        <v>401</v>
      </c>
    </row>
    <row r="49" spans="1:10" ht="16.5">
      <c r="A49" s="94"/>
      <c r="B49" s="77" t="s">
        <v>17</v>
      </c>
      <c r="C49" s="77">
        <f>VLOOKUP(C48,测绘A6!$A$58:$G$109,2,0)</f>
        <v>89.42</v>
      </c>
      <c r="D49" s="77">
        <f>VLOOKUP(D48,测绘A6!$A$58:$G$109,2,0)</f>
        <v>83.49</v>
      </c>
      <c r="E49" s="77">
        <f>VLOOKUP(E48,测绘A6!$A$58:$G$109,2,0)</f>
        <v>83.49</v>
      </c>
      <c r="F49" s="77">
        <f>VLOOKUP(F48,测绘A6!$A$58:$G$109,2,0)</f>
        <v>88.68</v>
      </c>
      <c r="G49" s="77">
        <f>VLOOKUP(G48,测绘A6!$A$6:$G$57,2,0)</f>
        <v>88.68</v>
      </c>
      <c r="H49" s="77">
        <f>VLOOKUP(H48,测绘A6!$A$6:$G$57,2,0)</f>
        <v>83.49</v>
      </c>
      <c r="I49" s="77">
        <f>VLOOKUP(I48,测绘A6!$A$6:$G$57,2,0)</f>
        <v>83.49</v>
      </c>
      <c r="J49" s="77">
        <f>VLOOKUP(J48,测绘A6!$A$6:$G$57,2,0)</f>
        <v>89.42</v>
      </c>
    </row>
    <row r="50" spans="1:10" ht="16.5">
      <c r="A50" s="94"/>
      <c r="B50" s="77" t="s">
        <v>18</v>
      </c>
      <c r="C50" s="77">
        <f>VLOOKUP(C48,测绘A6!$A$58:$G$109,3,0)</f>
        <v>68.52</v>
      </c>
      <c r="D50" s="77">
        <f>VLOOKUP(D48,测绘A6!$A$58:$G$109,3,0)</f>
        <v>63.97</v>
      </c>
      <c r="E50" s="77">
        <f>VLOOKUP(E48,测绘A6!$A$58:$G$109,3,0)</f>
        <v>63.97</v>
      </c>
      <c r="F50" s="77">
        <f>VLOOKUP(F48,测绘A6!$A$58:$G$109,3,0)</f>
        <v>67.95</v>
      </c>
      <c r="G50" s="77">
        <f>VLOOKUP(G48,测绘A6!$A$6:$G$57,3,0)</f>
        <v>67.95</v>
      </c>
      <c r="H50" s="77">
        <f>VLOOKUP(H48,测绘A6!$A$6:$G$57,3,0)</f>
        <v>63.97</v>
      </c>
      <c r="I50" s="77">
        <f>VLOOKUP(I48,测绘A6!$A$6:$G$57,3,0)</f>
        <v>63.97</v>
      </c>
      <c r="J50" s="77">
        <f>VLOOKUP(J48,测绘A6!$A$6:$G$57,3,0)</f>
        <v>68.52</v>
      </c>
    </row>
    <row r="51" spans="1:10" ht="16.5">
      <c r="A51" s="94"/>
      <c r="B51" s="77" t="s">
        <v>19</v>
      </c>
      <c r="C51" s="84">
        <v>20000</v>
      </c>
      <c r="D51" s="84">
        <v>20000</v>
      </c>
      <c r="E51" s="84">
        <v>20000</v>
      </c>
      <c r="F51" s="84">
        <v>20000</v>
      </c>
      <c r="G51" s="84">
        <v>20000</v>
      </c>
      <c r="H51" s="84">
        <v>20000</v>
      </c>
      <c r="I51" s="84">
        <v>20000</v>
      </c>
      <c r="J51" s="84">
        <v>20000</v>
      </c>
    </row>
    <row r="52" spans="1:10" ht="16.5">
      <c r="A52" s="94"/>
      <c r="B52" s="77" t="s">
        <v>20</v>
      </c>
      <c r="C52" s="78">
        <f>ROUND(C53/C50,2)</f>
        <v>26100.41</v>
      </c>
      <c r="D52" s="78">
        <f t="shared" ref="D52" si="57">ROUND(D53/D50,2)</f>
        <v>26102.86</v>
      </c>
      <c r="E52" s="78">
        <f t="shared" ref="E52" si="58">ROUND(E53/E50,2)</f>
        <v>26102.86</v>
      </c>
      <c r="F52" s="78">
        <f t="shared" ref="F52" si="59">ROUND(F53/F50,2)</f>
        <v>26101.55</v>
      </c>
      <c r="G52" s="78">
        <f t="shared" ref="G52" si="60">ROUND(G53/G50,2)</f>
        <v>26101.55</v>
      </c>
      <c r="H52" s="78">
        <f t="shared" ref="H52" si="61">ROUND(H53/H50,2)</f>
        <v>26102.86</v>
      </c>
      <c r="I52" s="78">
        <f t="shared" ref="I52" si="62">ROUND(I53/I50,2)</f>
        <v>26102.86</v>
      </c>
      <c r="J52" s="78">
        <f t="shared" ref="J52" si="63">ROUND(J53/J50,2)</f>
        <v>26100.41</v>
      </c>
    </row>
    <row r="53" spans="1:10" ht="16.5">
      <c r="A53" s="94"/>
      <c r="B53" s="77" t="s">
        <v>21</v>
      </c>
      <c r="C53" s="77">
        <f t="shared" ref="C53:F53" si="64">C51*C49</f>
        <v>1788400</v>
      </c>
      <c r="D53" s="77">
        <f t="shared" si="64"/>
        <v>1669800</v>
      </c>
      <c r="E53" s="77">
        <f t="shared" si="64"/>
        <v>1669800</v>
      </c>
      <c r="F53" s="77">
        <f t="shared" si="64"/>
        <v>1773600.0000000002</v>
      </c>
      <c r="G53" s="77">
        <f t="shared" ref="G53:J53" si="65">G51*G49</f>
        <v>1773600.0000000002</v>
      </c>
      <c r="H53" s="77">
        <f t="shared" si="65"/>
        <v>1669800</v>
      </c>
      <c r="I53" s="77">
        <f t="shared" si="65"/>
        <v>1669800</v>
      </c>
      <c r="J53" s="77">
        <f t="shared" si="65"/>
        <v>1788400</v>
      </c>
    </row>
    <row r="54" spans="1:10" ht="15">
      <c r="A54" s="94" t="s">
        <v>36</v>
      </c>
      <c r="B54" s="76" t="s">
        <v>16</v>
      </c>
      <c r="C54" s="76">
        <v>304</v>
      </c>
      <c r="D54" s="76">
        <v>303</v>
      </c>
      <c r="E54" s="76">
        <v>302</v>
      </c>
      <c r="F54" s="76">
        <v>301</v>
      </c>
      <c r="G54" s="76">
        <v>304</v>
      </c>
      <c r="H54" s="76">
        <v>303</v>
      </c>
      <c r="I54" s="76">
        <v>302</v>
      </c>
      <c r="J54" s="76">
        <v>301</v>
      </c>
    </row>
    <row r="55" spans="1:10" ht="16.5">
      <c r="A55" s="94"/>
      <c r="B55" s="77" t="s">
        <v>17</v>
      </c>
      <c r="C55" s="77">
        <f>VLOOKUP(C54,测绘A6!$A$58:$G$109,2,0)</f>
        <v>89.42</v>
      </c>
      <c r="D55" s="77">
        <f>VLOOKUP(D54,测绘A6!$A$58:$G$109,2,0)</f>
        <v>83.49</v>
      </c>
      <c r="E55" s="77">
        <f>VLOOKUP(E54,测绘A6!$A$58:$G$109,2,0)</f>
        <v>83.49</v>
      </c>
      <c r="F55" s="77">
        <f>VLOOKUP(F54,测绘A6!$A$58:$G$109,2,0)</f>
        <v>88.68</v>
      </c>
      <c r="G55" s="77">
        <f>VLOOKUP(G54,测绘A6!$A$6:$G$57,2,0)</f>
        <v>88.68</v>
      </c>
      <c r="H55" s="77">
        <f>VLOOKUP(H54,测绘A6!$A$6:$G$57,2,0)</f>
        <v>83.49</v>
      </c>
      <c r="I55" s="77">
        <f>VLOOKUP(I54,测绘A6!$A$6:$G$57,2,0)</f>
        <v>83.49</v>
      </c>
      <c r="J55" s="77">
        <f>VLOOKUP(J54,测绘A6!$A$6:$G$57,2,0)</f>
        <v>89.42</v>
      </c>
    </row>
    <row r="56" spans="1:10" ht="16.5">
      <c r="A56" s="94"/>
      <c r="B56" s="77" t="s">
        <v>18</v>
      </c>
      <c r="C56" s="77">
        <f>VLOOKUP(C54,测绘A6!$A$58:$G$109,3,0)</f>
        <v>68.52</v>
      </c>
      <c r="D56" s="77">
        <f>VLOOKUP(D54,测绘A6!$A$58:$G$109,3,0)</f>
        <v>63.97</v>
      </c>
      <c r="E56" s="77">
        <f>VLOOKUP(E54,测绘A6!$A$58:$G$109,3,0)</f>
        <v>63.97</v>
      </c>
      <c r="F56" s="77">
        <f>VLOOKUP(F54,测绘A6!$A$58:$G$109,3,0)</f>
        <v>67.95</v>
      </c>
      <c r="G56" s="77">
        <f>VLOOKUP(G54,测绘A6!$A$6:$G$57,3,0)</f>
        <v>67.95</v>
      </c>
      <c r="H56" s="77">
        <f>VLOOKUP(H54,测绘A6!$A$6:$G$57,3,0)</f>
        <v>63.97</v>
      </c>
      <c r="I56" s="77">
        <f>VLOOKUP(I54,测绘A6!$A$6:$G$57,3,0)</f>
        <v>63.97</v>
      </c>
      <c r="J56" s="77">
        <f>VLOOKUP(J54,测绘A6!$A$6:$G$57,3,0)</f>
        <v>68.52</v>
      </c>
    </row>
    <row r="57" spans="1:10" ht="16.5">
      <c r="A57" s="94"/>
      <c r="B57" s="77" t="s">
        <v>19</v>
      </c>
      <c r="C57" s="84">
        <v>20000</v>
      </c>
      <c r="D57" s="84">
        <v>20000</v>
      </c>
      <c r="E57" s="84">
        <v>20000</v>
      </c>
      <c r="F57" s="84">
        <v>20000</v>
      </c>
      <c r="G57" s="84">
        <v>20000</v>
      </c>
      <c r="H57" s="84">
        <v>20000</v>
      </c>
      <c r="I57" s="84">
        <v>20000</v>
      </c>
      <c r="J57" s="84">
        <v>20000</v>
      </c>
    </row>
    <row r="58" spans="1:10" ht="16.5">
      <c r="A58" s="94"/>
      <c r="B58" s="77" t="s">
        <v>20</v>
      </c>
      <c r="C58" s="78">
        <f>ROUND(C59/C56,2)</f>
        <v>26100.41</v>
      </c>
      <c r="D58" s="78">
        <f t="shared" ref="D58" si="66">ROUND(D59/D56,2)</f>
        <v>26102.86</v>
      </c>
      <c r="E58" s="78">
        <f t="shared" ref="E58" si="67">ROUND(E59/E56,2)</f>
        <v>26102.86</v>
      </c>
      <c r="F58" s="78">
        <f t="shared" ref="F58" si="68">ROUND(F59/F56,2)</f>
        <v>26101.55</v>
      </c>
      <c r="G58" s="78">
        <f t="shared" ref="G58" si="69">ROUND(G59/G56,2)</f>
        <v>26101.55</v>
      </c>
      <c r="H58" s="78">
        <f t="shared" ref="H58" si="70">ROUND(H59/H56,2)</f>
        <v>26102.86</v>
      </c>
      <c r="I58" s="78">
        <f t="shared" ref="I58" si="71">ROUND(I59/I56,2)</f>
        <v>26102.86</v>
      </c>
      <c r="J58" s="78">
        <f t="shared" ref="J58" si="72">ROUND(J59/J56,2)</f>
        <v>26100.41</v>
      </c>
    </row>
    <row r="59" spans="1:10" ht="16.5">
      <c r="A59" s="94"/>
      <c r="B59" s="77" t="s">
        <v>21</v>
      </c>
      <c r="C59" s="77">
        <f t="shared" ref="C59:F59" si="73">C57*C55</f>
        <v>1788400</v>
      </c>
      <c r="D59" s="77">
        <f t="shared" si="73"/>
        <v>1669800</v>
      </c>
      <c r="E59" s="77">
        <f t="shared" si="73"/>
        <v>1669800</v>
      </c>
      <c r="F59" s="77">
        <f t="shared" si="73"/>
        <v>1773600.0000000002</v>
      </c>
      <c r="G59" s="77">
        <f t="shared" ref="G59:J59" si="74">G57*G55</f>
        <v>1773600.0000000002</v>
      </c>
      <c r="H59" s="77">
        <f t="shared" si="74"/>
        <v>1669800</v>
      </c>
      <c r="I59" s="77">
        <f t="shared" si="74"/>
        <v>1669800</v>
      </c>
      <c r="J59" s="77">
        <f t="shared" si="74"/>
        <v>1788400</v>
      </c>
    </row>
    <row r="60" spans="1:10" ht="15">
      <c r="A60" s="94" t="s">
        <v>37</v>
      </c>
      <c r="B60" s="76" t="s">
        <v>16</v>
      </c>
      <c r="C60" s="76">
        <v>204</v>
      </c>
      <c r="D60" s="76">
        <v>203</v>
      </c>
      <c r="E60" s="76">
        <v>202</v>
      </c>
      <c r="F60" s="76">
        <v>201</v>
      </c>
      <c r="G60" s="76">
        <v>204</v>
      </c>
      <c r="H60" s="76">
        <v>203</v>
      </c>
      <c r="I60" s="76">
        <v>202</v>
      </c>
      <c r="J60" s="76">
        <v>201</v>
      </c>
    </row>
    <row r="61" spans="1:10" ht="16.5">
      <c r="A61" s="94"/>
      <c r="B61" s="77" t="s">
        <v>17</v>
      </c>
      <c r="C61" s="77">
        <f>VLOOKUP(C60,测绘A6!$A$58:$G$109,2,0)</f>
        <v>89.35</v>
      </c>
      <c r="D61" s="77">
        <f>VLOOKUP(D60,测绘A6!$A$58:$G$109,2,0)</f>
        <v>83.49</v>
      </c>
      <c r="E61" s="77">
        <f>VLOOKUP(E60,测绘A6!$A$58:$G$109,2,0)</f>
        <v>83.49</v>
      </c>
      <c r="F61" s="77">
        <f>VLOOKUP(F60,测绘A6!$A$58:$G$109,2,0)</f>
        <v>88.62</v>
      </c>
      <c r="G61" s="77">
        <f>VLOOKUP(G60,测绘A6!$A$6:$G$57,2,0)</f>
        <v>88.62</v>
      </c>
      <c r="H61" s="77">
        <f>VLOOKUP(H60,测绘A6!$A$6:$G$57,2,0)</f>
        <v>83.49</v>
      </c>
      <c r="I61" s="77">
        <f>VLOOKUP(I60,测绘A6!$A$6:$G$57,2,0)</f>
        <v>83.49</v>
      </c>
      <c r="J61" s="77">
        <f>VLOOKUP(J60,测绘A6!$A$6:$G$57,2,0)</f>
        <v>89.35</v>
      </c>
    </row>
    <row r="62" spans="1:10" ht="16.5">
      <c r="A62" s="94"/>
      <c r="B62" s="77" t="s">
        <v>18</v>
      </c>
      <c r="C62" s="77">
        <f>VLOOKUP(C60,测绘A6!$A$58:$G$109,3,0)</f>
        <v>68.459999999999994</v>
      </c>
      <c r="D62" s="77">
        <f>VLOOKUP(D60,测绘A6!$A$58:$G$109,3,0)</f>
        <v>63.97</v>
      </c>
      <c r="E62" s="77">
        <f>VLOOKUP(E60,测绘A6!$A$58:$G$109,3,0)</f>
        <v>63.97</v>
      </c>
      <c r="F62" s="77">
        <f>VLOOKUP(F60,测绘A6!$A$58:$G$109,3,0)</f>
        <v>67.900000000000006</v>
      </c>
      <c r="G62" s="77">
        <f>VLOOKUP(G60,测绘A6!$A$6:$G$57,3,0)</f>
        <v>67.900000000000006</v>
      </c>
      <c r="H62" s="77">
        <f>VLOOKUP(H60,测绘A6!$A$6:$G$57,3,0)</f>
        <v>63.97</v>
      </c>
      <c r="I62" s="77">
        <f>VLOOKUP(I60,测绘A6!$A$6:$G$57,3,0)</f>
        <v>63.97</v>
      </c>
      <c r="J62" s="77">
        <f>VLOOKUP(J60,测绘A6!$A$6:$G$57,3,0)</f>
        <v>68.459999999999994</v>
      </c>
    </row>
    <row r="63" spans="1:10" ht="16.5">
      <c r="A63" s="94"/>
      <c r="B63" s="77" t="s">
        <v>19</v>
      </c>
      <c r="C63" s="84">
        <v>20000</v>
      </c>
      <c r="D63" s="84">
        <v>20000</v>
      </c>
      <c r="E63" s="84">
        <v>20000</v>
      </c>
      <c r="F63" s="84">
        <v>20000</v>
      </c>
      <c r="G63" s="84">
        <v>20000</v>
      </c>
      <c r="H63" s="84">
        <v>20000</v>
      </c>
      <c r="I63" s="84">
        <v>20000</v>
      </c>
      <c r="J63" s="84">
        <v>20000</v>
      </c>
    </row>
    <row r="64" spans="1:10" ht="16.5">
      <c r="A64" s="94"/>
      <c r="B64" s="77" t="s">
        <v>20</v>
      </c>
      <c r="C64" s="78">
        <f>ROUND(C65/C62,2)</f>
        <v>26102.83</v>
      </c>
      <c r="D64" s="78">
        <f t="shared" ref="D64" si="75">ROUND(D65/D62,2)</f>
        <v>26102.86</v>
      </c>
      <c r="E64" s="78">
        <f t="shared" ref="E64" si="76">ROUND(E65/E62,2)</f>
        <v>26102.86</v>
      </c>
      <c r="F64" s="78">
        <f t="shared" ref="F64" si="77">ROUND(F65/F62,2)</f>
        <v>26103.09</v>
      </c>
      <c r="G64" s="78">
        <f t="shared" ref="G64" si="78">ROUND(G65/G62,2)</f>
        <v>26103.09</v>
      </c>
      <c r="H64" s="78">
        <f t="shared" ref="H64" si="79">ROUND(H65/H62,2)</f>
        <v>26102.86</v>
      </c>
      <c r="I64" s="78">
        <f t="shared" ref="I64" si="80">ROUND(I65/I62,2)</f>
        <v>26102.86</v>
      </c>
      <c r="J64" s="78">
        <f t="shared" ref="J64" si="81">ROUND(J65/J62,2)</f>
        <v>26102.83</v>
      </c>
    </row>
    <row r="65" spans="1:24" ht="16.5">
      <c r="A65" s="94"/>
      <c r="B65" s="77" t="s">
        <v>21</v>
      </c>
      <c r="C65" s="77">
        <f t="shared" ref="C65:F65" si="82">C63*C61</f>
        <v>1787000</v>
      </c>
      <c r="D65" s="77">
        <f t="shared" si="82"/>
        <v>1669800</v>
      </c>
      <c r="E65" s="77">
        <f t="shared" si="82"/>
        <v>1669800</v>
      </c>
      <c r="F65" s="77">
        <f t="shared" si="82"/>
        <v>1772400</v>
      </c>
      <c r="G65" s="77">
        <f t="shared" ref="G65:J65" si="83">G63*G61</f>
        <v>1772400</v>
      </c>
      <c r="H65" s="77">
        <f t="shared" si="83"/>
        <v>1669800</v>
      </c>
      <c r="I65" s="77">
        <f t="shared" si="83"/>
        <v>1669800</v>
      </c>
      <c r="J65" s="77">
        <f t="shared" si="83"/>
        <v>1787000</v>
      </c>
    </row>
    <row r="66" spans="1:24" ht="15">
      <c r="A66" s="94" t="s">
        <v>41</v>
      </c>
      <c r="B66" s="76" t="s">
        <v>16</v>
      </c>
      <c r="C66" s="76">
        <v>104</v>
      </c>
      <c r="D66" s="76">
        <v>103</v>
      </c>
      <c r="E66" s="76">
        <v>102</v>
      </c>
      <c r="F66" s="76">
        <v>101</v>
      </c>
      <c r="G66" s="76">
        <v>104</v>
      </c>
      <c r="H66" s="76">
        <v>103</v>
      </c>
      <c r="I66" s="76">
        <v>102</v>
      </c>
      <c r="J66" s="76">
        <v>101</v>
      </c>
    </row>
    <row r="67" spans="1:24" ht="16.5">
      <c r="A67" s="94"/>
      <c r="B67" s="77" t="s">
        <v>17</v>
      </c>
      <c r="C67" s="77">
        <f>VLOOKUP(C66,测绘A6!$A$58:$G$109,2,0)</f>
        <v>89.35</v>
      </c>
      <c r="D67" s="77">
        <f>VLOOKUP(D66,测绘A6!$A$58:$G$109,2,0)</f>
        <v>83.49</v>
      </c>
      <c r="E67" s="77">
        <f>VLOOKUP(E66,测绘A6!$A$58:$G$109,2,0)</f>
        <v>83.49</v>
      </c>
      <c r="F67" s="77">
        <f>VLOOKUP(F66,测绘A6!$A$58:$G$109,2,0)</f>
        <v>88.62</v>
      </c>
      <c r="G67" s="77">
        <f>VLOOKUP(G66,测绘A6!$A$6:$G$57,2,0)</f>
        <v>88.62</v>
      </c>
      <c r="H67" s="77">
        <f>VLOOKUP(H66,测绘A6!$A$6:$G$57,2,0)</f>
        <v>83.49</v>
      </c>
      <c r="I67" s="77">
        <f>VLOOKUP(I66,测绘A6!$A$6:$G$57,2,0)</f>
        <v>83.49</v>
      </c>
      <c r="J67" s="77">
        <f>VLOOKUP(J66,测绘A6!$A$6:$G$57,2,0)</f>
        <v>89.35</v>
      </c>
    </row>
    <row r="68" spans="1:24" ht="16.5">
      <c r="A68" s="94"/>
      <c r="B68" s="77" t="s">
        <v>18</v>
      </c>
      <c r="C68" s="77">
        <f>VLOOKUP(C66,测绘A6!$A$58:$G$109,3,0)</f>
        <v>68.459999999999994</v>
      </c>
      <c r="D68" s="77">
        <f>VLOOKUP(D66,测绘A6!$A$58:$G$109,3,0)</f>
        <v>63.97</v>
      </c>
      <c r="E68" s="77">
        <f>VLOOKUP(E66,测绘A6!$A$58:$G$109,3,0)</f>
        <v>63.97</v>
      </c>
      <c r="F68" s="77">
        <f>VLOOKUP(F66,测绘A6!$A$58:$G$109,3,0)</f>
        <v>67.900000000000006</v>
      </c>
      <c r="G68" s="77">
        <f>VLOOKUP(G66,测绘A6!$A$6:$G$57,3,0)</f>
        <v>67.900000000000006</v>
      </c>
      <c r="H68" s="77">
        <f>VLOOKUP(H66,测绘A6!$A$6:$G$57,3,0)</f>
        <v>63.97</v>
      </c>
      <c r="I68" s="77">
        <f>VLOOKUP(I66,测绘A6!$A$6:$G$57,3,0)</f>
        <v>63.97</v>
      </c>
      <c r="J68" s="77">
        <f>VLOOKUP(J66,测绘A6!$A$6:$G$57,3,0)</f>
        <v>68.459999999999994</v>
      </c>
    </row>
    <row r="69" spans="1:24" ht="16.5">
      <c r="A69" s="94"/>
      <c r="B69" s="77" t="s">
        <v>19</v>
      </c>
      <c r="C69" s="84">
        <v>20000</v>
      </c>
      <c r="D69" s="84">
        <v>20000</v>
      </c>
      <c r="E69" s="84">
        <v>20000</v>
      </c>
      <c r="F69" s="84">
        <v>20000</v>
      </c>
      <c r="G69" s="84">
        <v>20000</v>
      </c>
      <c r="H69" s="84">
        <v>20000</v>
      </c>
      <c r="I69" s="84">
        <v>20000</v>
      </c>
      <c r="J69" s="84">
        <v>20000</v>
      </c>
    </row>
    <row r="70" spans="1:24" ht="16.5">
      <c r="A70" s="94"/>
      <c r="B70" s="77" t="s">
        <v>20</v>
      </c>
      <c r="C70" s="78">
        <f>ROUND(C71/C68,2)</f>
        <v>26102.83</v>
      </c>
      <c r="D70" s="78">
        <f t="shared" ref="D70" si="84">ROUND(D71/D68,2)</f>
        <v>26102.86</v>
      </c>
      <c r="E70" s="78">
        <f t="shared" ref="E70" si="85">ROUND(E71/E68,2)</f>
        <v>26102.86</v>
      </c>
      <c r="F70" s="78">
        <f t="shared" ref="F70" si="86">ROUND(F71/F68,2)</f>
        <v>26103.09</v>
      </c>
      <c r="G70" s="78">
        <f t="shared" ref="G70" si="87">ROUND(G71/G68,2)</f>
        <v>26103.09</v>
      </c>
      <c r="H70" s="78">
        <f t="shared" ref="H70" si="88">ROUND(H71/H68,2)</f>
        <v>26102.86</v>
      </c>
      <c r="I70" s="78">
        <f t="shared" ref="I70" si="89">ROUND(I71/I68,2)</f>
        <v>26102.86</v>
      </c>
      <c r="J70" s="78">
        <f t="shared" ref="J70" si="90">ROUND(J71/J68,2)</f>
        <v>26102.83</v>
      </c>
    </row>
    <row r="71" spans="1:24" ht="16.5">
      <c r="A71" s="94"/>
      <c r="B71" s="77" t="s">
        <v>21</v>
      </c>
      <c r="C71" s="77">
        <f t="shared" ref="C71:E71" si="91">C69*C67</f>
        <v>1787000</v>
      </c>
      <c r="D71" s="77">
        <f t="shared" si="91"/>
        <v>1669800</v>
      </c>
      <c r="E71" s="77">
        <f t="shared" si="91"/>
        <v>1669800</v>
      </c>
      <c r="F71" s="77">
        <f t="shared" ref="F71" si="92">F69*F67</f>
        <v>1772400</v>
      </c>
      <c r="G71" s="77">
        <f t="shared" ref="G71:I71" si="93">G69*G67</f>
        <v>1772400</v>
      </c>
      <c r="H71" s="77">
        <f t="shared" si="93"/>
        <v>1669800</v>
      </c>
      <c r="I71" s="77">
        <f t="shared" si="93"/>
        <v>1669800</v>
      </c>
      <c r="J71" s="77">
        <f t="shared" ref="J71" si="94">J69*J67</f>
        <v>1787000</v>
      </c>
    </row>
    <row r="72" spans="1:24">
      <c r="N72" s="75" t="s">
        <v>45</v>
      </c>
    </row>
    <row r="76" spans="1:24">
      <c r="W76" s="75">
        <v>7.3</v>
      </c>
      <c r="X76" s="75">
        <f>W76*X77/W77</f>
        <v>58.4</v>
      </c>
    </row>
    <row r="77" spans="1:24">
      <c r="W77" s="75">
        <v>50</v>
      </c>
      <c r="X77" s="75">
        <v>400</v>
      </c>
    </row>
  </sheetData>
  <mergeCells count="15">
    <mergeCell ref="A1:J1"/>
    <mergeCell ref="C2:F2"/>
    <mergeCell ref="G2:J2"/>
    <mergeCell ref="A2:A5"/>
    <mergeCell ref="A6:A11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66:A71"/>
  </mergeCells>
  <phoneticPr fontId="21" type="noConversion"/>
  <pageMargins left="0.25" right="0.25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selection activeCell="O27" sqref="O27"/>
    </sheetView>
  </sheetViews>
  <sheetFormatPr defaultColWidth="9" defaultRowHeight="13.5"/>
  <cols>
    <col min="1" max="1" width="9" style="75"/>
    <col min="2" max="2" width="19.625" style="75" customWidth="1"/>
    <col min="3" max="14" width="10.125" style="75" customWidth="1"/>
    <col min="15" max="15" width="10.5" style="75" customWidth="1"/>
    <col min="16" max="16384" width="9" style="75"/>
  </cols>
  <sheetData>
    <row r="1" spans="1:14" ht="27.75" customHeight="1">
      <c r="A1" s="94" t="s">
        <v>237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>
      <c r="A2" s="94" t="s">
        <v>0</v>
      </c>
      <c r="B2" s="76" t="s">
        <v>1</v>
      </c>
      <c r="C2" s="94" t="s">
        <v>44</v>
      </c>
      <c r="D2" s="104"/>
      <c r="E2" s="104"/>
      <c r="F2" s="104"/>
      <c r="G2" s="94" t="s">
        <v>42</v>
      </c>
      <c r="H2" s="104"/>
      <c r="I2" s="104"/>
      <c r="J2" s="104"/>
      <c r="K2" s="94" t="s">
        <v>43</v>
      </c>
      <c r="L2" s="104"/>
      <c r="M2" s="104"/>
      <c r="N2" s="104"/>
    </row>
    <row r="3" spans="1:14" ht="15">
      <c r="A3" s="94"/>
      <c r="B3" s="76" t="s">
        <v>5</v>
      </c>
      <c r="C3" s="76" t="s">
        <v>6</v>
      </c>
      <c r="D3" s="76" t="s">
        <v>6</v>
      </c>
      <c r="E3" s="76" t="s">
        <v>6</v>
      </c>
      <c r="F3" s="76" t="s">
        <v>6</v>
      </c>
      <c r="G3" s="76" t="s">
        <v>6</v>
      </c>
      <c r="H3" s="76" t="s">
        <v>6</v>
      </c>
      <c r="I3" s="76" t="s">
        <v>6</v>
      </c>
      <c r="J3" s="76" t="s">
        <v>6</v>
      </c>
      <c r="K3" s="79" t="s">
        <v>6</v>
      </c>
      <c r="L3" s="79" t="s">
        <v>6</v>
      </c>
      <c r="M3" s="79" t="s">
        <v>6</v>
      </c>
      <c r="N3" s="79" t="s">
        <v>6</v>
      </c>
    </row>
    <row r="4" spans="1:14" ht="18">
      <c r="A4" s="94"/>
      <c r="B4" s="76" t="s">
        <v>7</v>
      </c>
      <c r="C4" s="76" t="s">
        <v>8</v>
      </c>
      <c r="D4" s="76" t="s">
        <v>9</v>
      </c>
      <c r="E4" s="76" t="s">
        <v>10</v>
      </c>
      <c r="F4" s="76" t="s">
        <v>11</v>
      </c>
      <c r="G4" s="76" t="s">
        <v>8</v>
      </c>
      <c r="H4" s="76" t="s">
        <v>9</v>
      </c>
      <c r="I4" s="80" t="s">
        <v>10</v>
      </c>
      <c r="J4" s="80" t="s">
        <v>11</v>
      </c>
      <c r="K4" s="79" t="s">
        <v>8</v>
      </c>
      <c r="L4" s="79" t="s">
        <v>9</v>
      </c>
      <c r="M4" s="79" t="s">
        <v>10</v>
      </c>
      <c r="N4" s="79" t="s">
        <v>11</v>
      </c>
    </row>
    <row r="5" spans="1:14" ht="15">
      <c r="A5" s="94"/>
      <c r="B5" s="76" t="s">
        <v>12</v>
      </c>
      <c r="C5" s="76" t="s">
        <v>13</v>
      </c>
      <c r="D5" s="76" t="s">
        <v>14</v>
      </c>
      <c r="E5" s="76" t="s">
        <v>14</v>
      </c>
      <c r="F5" s="76" t="s">
        <v>13</v>
      </c>
      <c r="G5" s="76" t="s">
        <v>13</v>
      </c>
      <c r="H5" s="76" t="s">
        <v>14</v>
      </c>
      <c r="I5" s="76" t="s">
        <v>14</v>
      </c>
      <c r="J5" s="76" t="s">
        <v>13</v>
      </c>
      <c r="K5" s="79" t="s">
        <v>13</v>
      </c>
      <c r="L5" s="79" t="s">
        <v>14</v>
      </c>
      <c r="M5" s="79" t="s">
        <v>14</v>
      </c>
      <c r="N5" s="79" t="s">
        <v>13</v>
      </c>
    </row>
    <row r="6" spans="1:14" ht="15">
      <c r="A6" s="94" t="s">
        <v>27</v>
      </c>
      <c r="B6" s="76" t="s">
        <v>16</v>
      </c>
      <c r="C6" s="101"/>
      <c r="D6" s="96"/>
      <c r="E6" s="96"/>
      <c r="F6" s="96"/>
      <c r="G6" s="76">
        <v>1204</v>
      </c>
      <c r="H6" s="76">
        <v>1203</v>
      </c>
      <c r="I6" s="76">
        <v>1202</v>
      </c>
      <c r="J6" s="76">
        <v>1201</v>
      </c>
      <c r="K6" s="79">
        <v>1204</v>
      </c>
      <c r="L6" s="79">
        <v>1203</v>
      </c>
      <c r="M6" s="79">
        <v>1202</v>
      </c>
      <c r="N6" s="79">
        <v>1201</v>
      </c>
    </row>
    <row r="7" spans="1:14" ht="16.5">
      <c r="A7" s="94"/>
      <c r="B7" s="77" t="s">
        <v>17</v>
      </c>
      <c r="C7" s="96"/>
      <c r="D7" s="96"/>
      <c r="E7" s="96"/>
      <c r="F7" s="96"/>
      <c r="G7" s="77">
        <f>VLOOKUP(G6,测绘A7!$A$62:$G$124,2,0)</f>
        <v>89.47</v>
      </c>
      <c r="H7" s="77">
        <f>VLOOKUP(H6,测绘A7!$A$62:$G$124,2,0)</f>
        <v>83.53</v>
      </c>
      <c r="I7" s="77">
        <f>VLOOKUP(I6,测绘A7!$A$62:$G$124,2,0)</f>
        <v>83.53</v>
      </c>
      <c r="J7" s="77">
        <f>VLOOKUP(J6,测绘A7!$A$62:$G$124,2,0)</f>
        <v>88.73</v>
      </c>
      <c r="K7" s="81">
        <f>VLOOKUP(K6,测绘A7!$A$6:$G$61,2,0)</f>
        <v>88.73</v>
      </c>
      <c r="L7" s="81">
        <f>VLOOKUP(L6,测绘A7!$A$6:$G$61,2,0)</f>
        <v>83.53</v>
      </c>
      <c r="M7" s="81">
        <f>VLOOKUP(M6,测绘A7!$A$6:$G$61,2,0)</f>
        <v>83.53</v>
      </c>
      <c r="N7" s="81">
        <f>VLOOKUP(N6,测绘A7!$A$6:$G$61,2,0)</f>
        <v>89.47</v>
      </c>
    </row>
    <row r="8" spans="1:14" ht="16.5">
      <c r="A8" s="94"/>
      <c r="B8" s="77" t="s">
        <v>18</v>
      </c>
      <c r="C8" s="96"/>
      <c r="D8" s="96"/>
      <c r="E8" s="96"/>
      <c r="F8" s="96"/>
      <c r="G8" s="77">
        <f>VLOOKUP(G6,测绘A7!$A$62:$G$124,3,0)</f>
        <v>68.52</v>
      </c>
      <c r="H8" s="77">
        <f>VLOOKUP(H6,测绘A7!$A$62:$G$124,3,0)</f>
        <v>63.97</v>
      </c>
      <c r="I8" s="77">
        <f>VLOOKUP(I6,测绘A7!$A$62:$G$124,3,0)</f>
        <v>63.97</v>
      </c>
      <c r="J8" s="77">
        <f>VLOOKUP(J6,测绘A7!$A$62:$G$124,3,0)</f>
        <v>67.95</v>
      </c>
      <c r="K8" s="81">
        <f>VLOOKUP(K6,测绘A7!$A$6:$G$61,3,0)</f>
        <v>67.95</v>
      </c>
      <c r="L8" s="81">
        <f>VLOOKUP(L6,测绘A7!$A$6:$G$61,3,0)</f>
        <v>63.97</v>
      </c>
      <c r="M8" s="81">
        <f>VLOOKUP(M6,测绘A7!$A$6:$G$61,3,0)</f>
        <v>63.97</v>
      </c>
      <c r="N8" s="81">
        <f>VLOOKUP(N6,测绘A7!$A$6:$G$61,3,0)</f>
        <v>68.52</v>
      </c>
    </row>
    <row r="9" spans="1:14" ht="16.5">
      <c r="A9" s="94"/>
      <c r="B9" s="77" t="s">
        <v>19</v>
      </c>
      <c r="C9" s="96"/>
      <c r="D9" s="96"/>
      <c r="E9" s="96"/>
      <c r="F9" s="96"/>
      <c r="G9" s="77">
        <v>20000</v>
      </c>
      <c r="H9" s="77">
        <v>20000</v>
      </c>
      <c r="I9" s="77">
        <v>20000</v>
      </c>
      <c r="J9" s="77">
        <v>20000</v>
      </c>
      <c r="K9" s="81">
        <v>20000</v>
      </c>
      <c r="L9" s="81">
        <v>20000</v>
      </c>
      <c r="M9" s="81">
        <v>20000</v>
      </c>
      <c r="N9" s="81">
        <v>20000</v>
      </c>
    </row>
    <row r="10" spans="1:14" ht="16.5">
      <c r="A10" s="94"/>
      <c r="B10" s="77" t="s">
        <v>20</v>
      </c>
      <c r="C10" s="96"/>
      <c r="D10" s="96"/>
      <c r="E10" s="96"/>
      <c r="F10" s="96"/>
      <c r="G10" s="78">
        <f t="shared" ref="G10" si="0">ROUND(G11/G8,2)</f>
        <v>26115</v>
      </c>
      <c r="H10" s="78">
        <f t="shared" ref="H10" si="1">ROUND(H11/H8,2)</f>
        <v>26115.37</v>
      </c>
      <c r="I10" s="78">
        <f t="shared" ref="I10" si="2">ROUND(I11/I8,2)</f>
        <v>26115.37</v>
      </c>
      <c r="J10" s="78">
        <f t="shared" ref="J10:K10" si="3">ROUND(J11/J8,2)</f>
        <v>26116.26</v>
      </c>
      <c r="K10" s="82">
        <f t="shared" si="3"/>
        <v>26116.26</v>
      </c>
      <c r="L10" s="82">
        <f t="shared" ref="L10" si="4">ROUND(L11/L8,2)</f>
        <v>26115.37</v>
      </c>
      <c r="M10" s="82">
        <f t="shared" ref="M10" si="5">ROUND(M11/M8,2)</f>
        <v>26115.37</v>
      </c>
      <c r="N10" s="82">
        <f t="shared" ref="N10" si="6">ROUND(N11/N8,2)</f>
        <v>26115</v>
      </c>
    </row>
    <row r="11" spans="1:14" ht="16.5">
      <c r="A11" s="94"/>
      <c r="B11" s="77" t="s">
        <v>21</v>
      </c>
      <c r="C11" s="96"/>
      <c r="D11" s="96"/>
      <c r="E11" s="96"/>
      <c r="F11" s="96"/>
      <c r="G11" s="77">
        <f t="shared" ref="G11:N11" si="7">G9*G7</f>
        <v>1789400</v>
      </c>
      <c r="H11" s="77">
        <f t="shared" si="7"/>
        <v>1670600</v>
      </c>
      <c r="I11" s="77">
        <f t="shared" si="7"/>
        <v>1670600</v>
      </c>
      <c r="J11" s="77">
        <f t="shared" si="7"/>
        <v>1774600</v>
      </c>
      <c r="K11" s="81">
        <f t="shared" si="7"/>
        <v>1774600</v>
      </c>
      <c r="L11" s="81">
        <f t="shared" si="7"/>
        <v>1670600</v>
      </c>
      <c r="M11" s="81">
        <f t="shared" si="7"/>
        <v>1670600</v>
      </c>
      <c r="N11" s="81">
        <f t="shared" si="7"/>
        <v>1789400</v>
      </c>
    </row>
    <row r="12" spans="1:14" ht="15">
      <c r="A12" s="94" t="s">
        <v>28</v>
      </c>
      <c r="B12" s="76" t="s">
        <v>16</v>
      </c>
      <c r="C12" s="76">
        <v>1104</v>
      </c>
      <c r="D12" s="76">
        <v>1103</v>
      </c>
      <c r="E12" s="76">
        <v>1102</v>
      </c>
      <c r="F12" s="76">
        <v>1101</v>
      </c>
      <c r="G12" s="76">
        <v>1104</v>
      </c>
      <c r="H12" s="76">
        <v>1103</v>
      </c>
      <c r="I12" s="76">
        <v>1102</v>
      </c>
      <c r="J12" s="76">
        <v>1101</v>
      </c>
      <c r="K12" s="79">
        <v>1104</v>
      </c>
      <c r="L12" s="79">
        <v>1103</v>
      </c>
      <c r="M12" s="79">
        <v>1102</v>
      </c>
      <c r="N12" s="79">
        <v>1101</v>
      </c>
    </row>
    <row r="13" spans="1:14" ht="16.5">
      <c r="A13" s="94"/>
      <c r="B13" s="77" t="s">
        <v>17</v>
      </c>
      <c r="C13" s="77">
        <f>VLOOKUP(C12,测绘A7!$A$125:$G$176,2,0)</f>
        <v>89.47</v>
      </c>
      <c r="D13" s="77">
        <f>VLOOKUP(D12,测绘A7!$A$125:$G$176,2,0)</f>
        <v>83.53</v>
      </c>
      <c r="E13" s="77">
        <f>VLOOKUP(E12,测绘A7!$A$125:$G$176,2,0)</f>
        <v>83.53</v>
      </c>
      <c r="F13" s="77">
        <f>VLOOKUP(F12,测绘A7!$A$125:$G$176,2,0)</f>
        <v>88.87</v>
      </c>
      <c r="G13" s="77">
        <f>VLOOKUP(G12,测绘A7!$A$62:$G$124,2,0)</f>
        <v>88.87</v>
      </c>
      <c r="H13" s="77">
        <f>VLOOKUP(H12,测绘A7!$A$62:$G$124,2,0)</f>
        <v>83.53</v>
      </c>
      <c r="I13" s="77">
        <f>VLOOKUP(I12,测绘A7!$A$62:$G$124,2,0)</f>
        <v>83.53</v>
      </c>
      <c r="J13" s="77">
        <f>VLOOKUP(J12,测绘A7!$A$62:$G$124,2,0)</f>
        <v>88.73</v>
      </c>
      <c r="K13" s="81">
        <f>VLOOKUP(K12,测绘A7!$A$6:$G$61,2,0)</f>
        <v>88.73</v>
      </c>
      <c r="L13" s="81">
        <f>VLOOKUP(L12,测绘A7!$A$6:$G$61,2,0)</f>
        <v>83.53</v>
      </c>
      <c r="M13" s="81">
        <f>VLOOKUP(M12,测绘A7!$A$6:$G$61,2,0)</f>
        <v>83.53</v>
      </c>
      <c r="N13" s="81">
        <f>VLOOKUP(N12,测绘A7!$A$6:$G$61,2,0)</f>
        <v>89.47</v>
      </c>
    </row>
    <row r="14" spans="1:14" ht="16.5">
      <c r="A14" s="94"/>
      <c r="B14" s="77" t="s">
        <v>18</v>
      </c>
      <c r="C14" s="77">
        <f>VLOOKUP(C12,测绘A7!$A$125:$G$176,3,0)</f>
        <v>68.52</v>
      </c>
      <c r="D14" s="77">
        <f>VLOOKUP(D12,测绘A7!$A$125:$G$176,3,0)</f>
        <v>63.97</v>
      </c>
      <c r="E14" s="77">
        <f>VLOOKUP(E12,测绘A7!$A$125:$G$176,3,0)</f>
        <v>63.97</v>
      </c>
      <c r="F14" s="77">
        <f>VLOOKUP(F12,测绘A7!$A$125:$G$176,3,0)</f>
        <v>68.06</v>
      </c>
      <c r="G14" s="77">
        <f>VLOOKUP(G12,测绘A7!$A$62:$G$124,3,0)</f>
        <v>68.06</v>
      </c>
      <c r="H14" s="77">
        <f>VLOOKUP(H12,测绘A7!$A$62:$G$124,3,0)</f>
        <v>63.97</v>
      </c>
      <c r="I14" s="77">
        <f>VLOOKUP(I12,测绘A7!$A$62:$G$124,3,0)</f>
        <v>63.97</v>
      </c>
      <c r="J14" s="77">
        <f>VLOOKUP(J12,测绘A7!$A$62:$G$124,3,0)</f>
        <v>67.95</v>
      </c>
      <c r="K14" s="81">
        <f>VLOOKUP(K12,测绘A7!$A$6:$G$61,3,0)</f>
        <v>67.95</v>
      </c>
      <c r="L14" s="81">
        <f>VLOOKUP(L12,测绘A7!$A$6:$G$61,3,0)</f>
        <v>63.97</v>
      </c>
      <c r="M14" s="81">
        <f>VLOOKUP(M12,测绘A7!$A$6:$G$61,3,0)</f>
        <v>63.97</v>
      </c>
      <c r="N14" s="81">
        <f>VLOOKUP(N12,测绘A7!$A$6:$G$61,3,0)</f>
        <v>68.52</v>
      </c>
    </row>
    <row r="15" spans="1:14" ht="16.5">
      <c r="A15" s="94"/>
      <c r="B15" s="77" t="s">
        <v>19</v>
      </c>
      <c r="C15" s="77">
        <v>20000</v>
      </c>
      <c r="D15" s="77">
        <v>20000</v>
      </c>
      <c r="E15" s="77">
        <v>20000</v>
      </c>
      <c r="F15" s="77">
        <v>20000</v>
      </c>
      <c r="G15" s="77">
        <v>20000</v>
      </c>
      <c r="H15" s="77">
        <v>20000</v>
      </c>
      <c r="I15" s="77">
        <v>20000</v>
      </c>
      <c r="J15" s="77">
        <v>20000</v>
      </c>
      <c r="K15" s="81">
        <v>20000</v>
      </c>
      <c r="L15" s="81">
        <v>20000</v>
      </c>
      <c r="M15" s="81">
        <v>20000</v>
      </c>
      <c r="N15" s="81">
        <v>20000</v>
      </c>
    </row>
    <row r="16" spans="1:14" ht="16.5">
      <c r="A16" s="94"/>
      <c r="B16" s="77" t="s">
        <v>20</v>
      </c>
      <c r="C16" s="78">
        <f>ROUND(C17/C14,2)</f>
        <v>26115</v>
      </c>
      <c r="D16" s="78">
        <f t="shared" ref="D16" si="8">ROUND(D17/D14,2)</f>
        <v>26115.37</v>
      </c>
      <c r="E16" s="78">
        <f t="shared" ref="E16" si="9">ROUND(E17/E14,2)</f>
        <v>26115.37</v>
      </c>
      <c r="F16" s="78">
        <f t="shared" ref="F16" si="10">ROUND(F17/F14,2)</f>
        <v>26115.19</v>
      </c>
      <c r="G16" s="78">
        <f t="shared" ref="G16" si="11">ROUND(G17/G14,2)</f>
        <v>26115.19</v>
      </c>
      <c r="H16" s="78">
        <f t="shared" ref="H16" si="12">ROUND(H17/H14,2)</f>
        <v>26115.37</v>
      </c>
      <c r="I16" s="78">
        <f t="shared" ref="I16" si="13">ROUND(I17/I14,2)</f>
        <v>26115.37</v>
      </c>
      <c r="J16" s="78">
        <f t="shared" ref="J16:K16" si="14">ROUND(J17/J14,2)</f>
        <v>26116.26</v>
      </c>
      <c r="K16" s="82">
        <f t="shared" si="14"/>
        <v>26116.26</v>
      </c>
      <c r="L16" s="82">
        <f t="shared" ref="L16" si="15">ROUND(L17/L14,2)</f>
        <v>26115.37</v>
      </c>
      <c r="M16" s="82">
        <f t="shared" ref="M16" si="16">ROUND(M17/M14,2)</f>
        <v>26115.37</v>
      </c>
      <c r="N16" s="82">
        <f t="shared" ref="N16" si="17">ROUND(N17/N14,2)</f>
        <v>26115</v>
      </c>
    </row>
    <row r="17" spans="1:14" ht="16.5">
      <c r="A17" s="94"/>
      <c r="B17" s="77" t="s">
        <v>21</v>
      </c>
      <c r="C17" s="77">
        <f t="shared" ref="C17:N17" si="18">C15*C13</f>
        <v>1789400</v>
      </c>
      <c r="D17" s="77">
        <f t="shared" si="18"/>
        <v>1670600</v>
      </c>
      <c r="E17" s="77">
        <f t="shared" si="18"/>
        <v>1670600</v>
      </c>
      <c r="F17" s="77">
        <f t="shared" si="18"/>
        <v>1777400</v>
      </c>
      <c r="G17" s="77">
        <f t="shared" si="18"/>
        <v>1777400</v>
      </c>
      <c r="H17" s="77">
        <f t="shared" si="18"/>
        <v>1670600</v>
      </c>
      <c r="I17" s="77">
        <f t="shared" si="18"/>
        <v>1670600</v>
      </c>
      <c r="J17" s="77">
        <f t="shared" si="18"/>
        <v>1774600</v>
      </c>
      <c r="K17" s="81">
        <f t="shared" si="18"/>
        <v>1774600</v>
      </c>
      <c r="L17" s="81">
        <f t="shared" si="18"/>
        <v>1670600</v>
      </c>
      <c r="M17" s="81">
        <f t="shared" si="18"/>
        <v>1670600</v>
      </c>
      <c r="N17" s="81">
        <f t="shared" si="18"/>
        <v>1789400</v>
      </c>
    </row>
    <row r="18" spans="1:14" ht="15">
      <c r="A18" s="94" t="s">
        <v>29</v>
      </c>
      <c r="B18" s="76" t="s">
        <v>16</v>
      </c>
      <c r="C18" s="76">
        <v>1004</v>
      </c>
      <c r="D18" s="76">
        <v>1003</v>
      </c>
      <c r="E18" s="76">
        <v>1002</v>
      </c>
      <c r="F18" s="76">
        <v>1001</v>
      </c>
      <c r="G18" s="76">
        <v>1004</v>
      </c>
      <c r="H18" s="76">
        <v>1003</v>
      </c>
      <c r="I18" s="76">
        <v>1002</v>
      </c>
      <c r="J18" s="76">
        <v>1001</v>
      </c>
      <c r="K18" s="79">
        <v>1004</v>
      </c>
      <c r="L18" s="79">
        <v>1003</v>
      </c>
      <c r="M18" s="79">
        <v>1002</v>
      </c>
      <c r="N18" s="79">
        <v>1001</v>
      </c>
    </row>
    <row r="19" spans="1:14" ht="16.5">
      <c r="A19" s="94"/>
      <c r="B19" s="77" t="s">
        <v>17</v>
      </c>
      <c r="C19" s="77">
        <f>VLOOKUP(C18,测绘A7!$A$125:$G$176,2,0)</f>
        <v>89.47</v>
      </c>
      <c r="D19" s="77">
        <f>VLOOKUP(D18,测绘A7!$A$125:$G$176,2,0)</f>
        <v>83.53</v>
      </c>
      <c r="E19" s="77">
        <f>VLOOKUP(E18,测绘A7!$A$125:$G$176,2,0)</f>
        <v>83.53</v>
      </c>
      <c r="F19" s="77">
        <f>VLOOKUP(F18,测绘A7!$A$125:$G$176,2,0)</f>
        <v>88.87</v>
      </c>
      <c r="G19" s="77">
        <f>VLOOKUP(G18,测绘A7!$A$62:$G$124,2,0)</f>
        <v>88.87</v>
      </c>
      <c r="H19" s="77">
        <f>VLOOKUP(H18,测绘A7!$A$62:$G$124,2,0)</f>
        <v>83.53</v>
      </c>
      <c r="I19" s="77">
        <f>VLOOKUP(I18,测绘A7!$A$62:$G$124,2,0)</f>
        <v>83.53</v>
      </c>
      <c r="J19" s="77">
        <f>VLOOKUP(J18,测绘A7!$A$62:$G$124,2,0)</f>
        <v>88.73</v>
      </c>
      <c r="K19" s="81">
        <f>VLOOKUP(K18,测绘A7!$A$6:$G$61,2,0)</f>
        <v>88.73</v>
      </c>
      <c r="L19" s="81">
        <f>VLOOKUP(L18,测绘A7!$A$6:$G$61,2,0)</f>
        <v>83.53</v>
      </c>
      <c r="M19" s="81">
        <f>VLOOKUP(M18,测绘A7!$A$6:$G$61,2,0)</f>
        <v>83.53</v>
      </c>
      <c r="N19" s="81">
        <f>VLOOKUP(N18,测绘A7!$A$6:$G$61,2,0)</f>
        <v>89.47</v>
      </c>
    </row>
    <row r="20" spans="1:14" ht="16.5">
      <c r="A20" s="94"/>
      <c r="B20" s="77" t="s">
        <v>18</v>
      </c>
      <c r="C20" s="77">
        <f>VLOOKUP(C18,测绘A7!$A$125:$G$176,3,0)</f>
        <v>68.52</v>
      </c>
      <c r="D20" s="77">
        <f>VLOOKUP(D18,测绘A7!$A$125:$G$176,3,0)</f>
        <v>63.97</v>
      </c>
      <c r="E20" s="77">
        <f>VLOOKUP(E18,测绘A7!$A$125:$G$176,3,0)</f>
        <v>63.97</v>
      </c>
      <c r="F20" s="77">
        <f>VLOOKUP(F18,测绘A7!$A$125:$G$176,3,0)</f>
        <v>68.06</v>
      </c>
      <c r="G20" s="77">
        <f>VLOOKUP(G18,测绘A7!$A$62:$G$124,3,0)</f>
        <v>68.06</v>
      </c>
      <c r="H20" s="77">
        <f>VLOOKUP(H18,测绘A7!$A$62:$G$124,3,0)</f>
        <v>63.97</v>
      </c>
      <c r="I20" s="77">
        <f>VLOOKUP(I18,测绘A7!$A$62:$G$124,3,0)</f>
        <v>63.97</v>
      </c>
      <c r="J20" s="77">
        <f>VLOOKUP(J18,测绘A7!$A$62:$G$124,3,0)</f>
        <v>67.95</v>
      </c>
      <c r="K20" s="81">
        <f>VLOOKUP(K18,测绘A7!$A$6:$G$61,3,0)</f>
        <v>67.95</v>
      </c>
      <c r="L20" s="81">
        <f>VLOOKUP(L18,测绘A7!$A$6:$G$61,3,0)</f>
        <v>63.97</v>
      </c>
      <c r="M20" s="81">
        <f>VLOOKUP(M18,测绘A7!$A$6:$G$61,3,0)</f>
        <v>63.97</v>
      </c>
      <c r="N20" s="81">
        <f>VLOOKUP(N18,测绘A7!$A$6:$G$61,3,0)</f>
        <v>68.52</v>
      </c>
    </row>
    <row r="21" spans="1:14" ht="16.5">
      <c r="A21" s="94"/>
      <c r="B21" s="77" t="s">
        <v>19</v>
      </c>
      <c r="C21" s="77">
        <v>20000</v>
      </c>
      <c r="D21" s="77">
        <v>20000</v>
      </c>
      <c r="E21" s="77">
        <v>20000</v>
      </c>
      <c r="F21" s="77">
        <v>20000</v>
      </c>
      <c r="G21" s="77">
        <v>20000</v>
      </c>
      <c r="H21" s="77">
        <v>20000</v>
      </c>
      <c r="I21" s="77">
        <v>20000</v>
      </c>
      <c r="J21" s="77">
        <v>20000</v>
      </c>
      <c r="K21" s="81">
        <v>20000</v>
      </c>
      <c r="L21" s="81">
        <v>20000</v>
      </c>
      <c r="M21" s="81">
        <v>20000</v>
      </c>
      <c r="N21" s="81">
        <v>20000</v>
      </c>
    </row>
    <row r="22" spans="1:14" ht="16.5">
      <c r="A22" s="94"/>
      <c r="B22" s="77" t="s">
        <v>20</v>
      </c>
      <c r="C22" s="78">
        <f>ROUND(C23/C20,2)</f>
        <v>26115</v>
      </c>
      <c r="D22" s="78">
        <f t="shared" ref="D22" si="19">ROUND(D23/D20,2)</f>
        <v>26115.37</v>
      </c>
      <c r="E22" s="78">
        <f t="shared" ref="E22" si="20">ROUND(E23/E20,2)</f>
        <v>26115.37</v>
      </c>
      <c r="F22" s="78">
        <f t="shared" ref="F22" si="21">ROUND(F23/F20,2)</f>
        <v>26115.19</v>
      </c>
      <c r="G22" s="78">
        <f t="shared" ref="G22" si="22">ROUND(G23/G20,2)</f>
        <v>26115.19</v>
      </c>
      <c r="H22" s="78">
        <f t="shared" ref="H22" si="23">ROUND(H23/H20,2)</f>
        <v>26115.37</v>
      </c>
      <c r="I22" s="78">
        <f t="shared" ref="I22" si="24">ROUND(I23/I20,2)</f>
        <v>26115.37</v>
      </c>
      <c r="J22" s="78">
        <f t="shared" ref="J22:K22" si="25">ROUND(J23/J20,2)</f>
        <v>26116.26</v>
      </c>
      <c r="K22" s="82">
        <f t="shared" si="25"/>
        <v>26116.26</v>
      </c>
      <c r="L22" s="82">
        <f t="shared" ref="L22" si="26">ROUND(L23/L20,2)</f>
        <v>26115.37</v>
      </c>
      <c r="M22" s="82">
        <f t="shared" ref="M22" si="27">ROUND(M23/M20,2)</f>
        <v>26115.37</v>
      </c>
      <c r="N22" s="82">
        <f t="shared" ref="N22" si="28">ROUND(N23/N20,2)</f>
        <v>26115</v>
      </c>
    </row>
    <row r="23" spans="1:14" ht="16.5">
      <c r="A23" s="94"/>
      <c r="B23" s="77" t="s">
        <v>21</v>
      </c>
      <c r="C23" s="77">
        <f t="shared" ref="C23:N23" si="29">C21*C19</f>
        <v>1789400</v>
      </c>
      <c r="D23" s="77">
        <f t="shared" si="29"/>
        <v>1670600</v>
      </c>
      <c r="E23" s="77">
        <f t="shared" si="29"/>
        <v>1670600</v>
      </c>
      <c r="F23" s="77">
        <f t="shared" si="29"/>
        <v>1777400</v>
      </c>
      <c r="G23" s="77">
        <f t="shared" si="29"/>
        <v>1777400</v>
      </c>
      <c r="H23" s="77">
        <f t="shared" si="29"/>
        <v>1670600</v>
      </c>
      <c r="I23" s="77">
        <f t="shared" si="29"/>
        <v>1670600</v>
      </c>
      <c r="J23" s="77">
        <f t="shared" si="29"/>
        <v>1774600</v>
      </c>
      <c r="K23" s="81">
        <f t="shared" si="29"/>
        <v>1774600</v>
      </c>
      <c r="L23" s="81">
        <f t="shared" si="29"/>
        <v>1670600</v>
      </c>
      <c r="M23" s="81">
        <f t="shared" si="29"/>
        <v>1670600</v>
      </c>
      <c r="N23" s="81">
        <f t="shared" si="29"/>
        <v>1789400</v>
      </c>
    </row>
    <row r="24" spans="1:14" ht="15">
      <c r="A24" s="94" t="s">
        <v>30</v>
      </c>
      <c r="B24" s="76" t="s">
        <v>16</v>
      </c>
      <c r="C24" s="76">
        <v>904</v>
      </c>
      <c r="D24" s="76">
        <v>903</v>
      </c>
      <c r="E24" s="76">
        <v>902</v>
      </c>
      <c r="F24" s="76">
        <v>901</v>
      </c>
      <c r="G24" s="76">
        <v>904</v>
      </c>
      <c r="H24" s="76">
        <v>903</v>
      </c>
      <c r="I24" s="76">
        <v>902</v>
      </c>
      <c r="J24" s="76">
        <v>901</v>
      </c>
      <c r="K24" s="79">
        <v>904</v>
      </c>
      <c r="L24" s="79">
        <v>903</v>
      </c>
      <c r="M24" s="79">
        <v>902</v>
      </c>
      <c r="N24" s="79">
        <v>901</v>
      </c>
    </row>
    <row r="25" spans="1:14" ht="16.5">
      <c r="A25" s="94"/>
      <c r="B25" s="77" t="s">
        <v>17</v>
      </c>
      <c r="C25" s="77">
        <f>VLOOKUP(C24,测绘A7!$A$125:$G$176,2,0)</f>
        <v>89.47</v>
      </c>
      <c r="D25" s="77">
        <f>VLOOKUP(D24,测绘A7!$A$125:$G$176,2,0)</f>
        <v>83.53</v>
      </c>
      <c r="E25" s="77">
        <f>VLOOKUP(E24,测绘A7!$A$125:$G$176,2,0)</f>
        <v>83.53</v>
      </c>
      <c r="F25" s="77">
        <f>VLOOKUP(F24,测绘A7!$A$125:$G$176,2,0)</f>
        <v>88.87</v>
      </c>
      <c r="G25" s="77">
        <f>VLOOKUP(G24,测绘A7!$A$62:$G$124,2,0)</f>
        <v>88.87</v>
      </c>
      <c r="H25" s="77">
        <f>VLOOKUP(H24,测绘A7!$A$62:$G$124,2,0)</f>
        <v>83.53</v>
      </c>
      <c r="I25" s="77">
        <f>VLOOKUP(I24,测绘A7!$A$62:$G$124,2,0)</f>
        <v>83.53</v>
      </c>
      <c r="J25" s="77">
        <f>VLOOKUP(J24,测绘A7!$A$62:$G$124,2,0)</f>
        <v>88.73</v>
      </c>
      <c r="K25" s="81">
        <f>VLOOKUP(K24,测绘A7!$A$6:$G$61,2,0)</f>
        <v>88.73</v>
      </c>
      <c r="L25" s="81">
        <f>VLOOKUP(L24,测绘A7!$A$6:$G$61,2,0)</f>
        <v>83.53</v>
      </c>
      <c r="M25" s="81">
        <f>VLOOKUP(M24,测绘A7!$A$6:$G$61,2,0)</f>
        <v>83.53</v>
      </c>
      <c r="N25" s="81">
        <f>VLOOKUP(N24,测绘A7!$A$6:$G$61,2,0)</f>
        <v>89.47</v>
      </c>
    </row>
    <row r="26" spans="1:14" ht="16.5">
      <c r="A26" s="94"/>
      <c r="B26" s="77" t="s">
        <v>18</v>
      </c>
      <c r="C26" s="77">
        <f>VLOOKUP(C24,测绘A7!$A$125:$G$176,3,0)</f>
        <v>68.52</v>
      </c>
      <c r="D26" s="77">
        <f>VLOOKUP(D24,测绘A7!$A$125:$G$176,3,0)</f>
        <v>63.97</v>
      </c>
      <c r="E26" s="77">
        <f>VLOOKUP(E24,测绘A7!$A$125:$G$176,3,0)</f>
        <v>63.97</v>
      </c>
      <c r="F26" s="77">
        <f>VLOOKUP(F24,测绘A7!$A$125:$G$176,3,0)</f>
        <v>68.06</v>
      </c>
      <c r="G26" s="77">
        <f>VLOOKUP(G24,测绘A7!$A$62:$G$124,3,0)</f>
        <v>68.06</v>
      </c>
      <c r="H26" s="77">
        <f>VLOOKUP(H24,测绘A7!$A$62:$G$124,3,0)</f>
        <v>63.97</v>
      </c>
      <c r="I26" s="77">
        <f>VLOOKUP(I24,测绘A7!$A$62:$G$124,3,0)</f>
        <v>63.97</v>
      </c>
      <c r="J26" s="77">
        <f>VLOOKUP(J24,测绘A7!$A$62:$G$124,3,0)</f>
        <v>67.95</v>
      </c>
      <c r="K26" s="81">
        <f>VLOOKUP(K24,测绘A7!$A$6:$G$61,3,0)</f>
        <v>67.95</v>
      </c>
      <c r="L26" s="81">
        <f>VLOOKUP(L24,测绘A7!$A$6:$G$61,3,0)</f>
        <v>63.97</v>
      </c>
      <c r="M26" s="81">
        <f>VLOOKUP(M24,测绘A7!$A$6:$G$61,3,0)</f>
        <v>63.97</v>
      </c>
      <c r="N26" s="81">
        <f>VLOOKUP(N24,测绘A7!$A$6:$G$61,3,0)</f>
        <v>68.52</v>
      </c>
    </row>
    <row r="27" spans="1:14" ht="16.5">
      <c r="A27" s="94"/>
      <c r="B27" s="77" t="s">
        <v>19</v>
      </c>
      <c r="C27" s="77">
        <v>20000</v>
      </c>
      <c r="D27" s="77">
        <v>20000</v>
      </c>
      <c r="E27" s="77">
        <v>20000</v>
      </c>
      <c r="F27" s="77">
        <v>20000</v>
      </c>
      <c r="G27" s="77">
        <v>20000</v>
      </c>
      <c r="H27" s="77">
        <v>20000</v>
      </c>
      <c r="I27" s="77">
        <v>20000</v>
      </c>
      <c r="J27" s="77">
        <v>20000</v>
      </c>
      <c r="K27" s="81">
        <v>20000</v>
      </c>
      <c r="L27" s="81">
        <v>20000</v>
      </c>
      <c r="M27" s="81">
        <v>20000</v>
      </c>
      <c r="N27" s="81">
        <v>20000</v>
      </c>
    </row>
    <row r="28" spans="1:14" ht="16.5">
      <c r="A28" s="94"/>
      <c r="B28" s="77" t="s">
        <v>20</v>
      </c>
      <c r="C28" s="78">
        <f>ROUND(C29/C26,2)</f>
        <v>26115</v>
      </c>
      <c r="D28" s="78">
        <f t="shared" ref="D28" si="30">ROUND(D29/D26,2)</f>
        <v>26115.37</v>
      </c>
      <c r="E28" s="78">
        <f t="shared" ref="E28" si="31">ROUND(E29/E26,2)</f>
        <v>26115.37</v>
      </c>
      <c r="F28" s="78">
        <f t="shared" ref="F28" si="32">ROUND(F29/F26,2)</f>
        <v>26115.19</v>
      </c>
      <c r="G28" s="78">
        <f t="shared" ref="G28" si="33">ROUND(G29/G26,2)</f>
        <v>26115.19</v>
      </c>
      <c r="H28" s="78">
        <f t="shared" ref="H28" si="34">ROUND(H29/H26,2)</f>
        <v>26115.37</v>
      </c>
      <c r="I28" s="78">
        <f t="shared" ref="I28" si="35">ROUND(I29/I26,2)</f>
        <v>26115.37</v>
      </c>
      <c r="J28" s="78">
        <f t="shared" ref="J28:K28" si="36">ROUND(J29/J26,2)</f>
        <v>26116.26</v>
      </c>
      <c r="K28" s="82">
        <f t="shared" si="36"/>
        <v>26116.26</v>
      </c>
      <c r="L28" s="82">
        <f t="shared" ref="L28" si="37">ROUND(L29/L26,2)</f>
        <v>26115.37</v>
      </c>
      <c r="M28" s="82">
        <f t="shared" ref="M28" si="38">ROUND(M29/M26,2)</f>
        <v>26115.37</v>
      </c>
      <c r="N28" s="82">
        <f t="shared" ref="N28" si="39">ROUND(N29/N26,2)</f>
        <v>26115</v>
      </c>
    </row>
    <row r="29" spans="1:14" ht="16.5">
      <c r="A29" s="94"/>
      <c r="B29" s="77" t="s">
        <v>21</v>
      </c>
      <c r="C29" s="77">
        <f t="shared" ref="C29:N29" si="40">C27*C25</f>
        <v>1789400</v>
      </c>
      <c r="D29" s="77">
        <f t="shared" si="40"/>
        <v>1670600</v>
      </c>
      <c r="E29" s="77">
        <f t="shared" si="40"/>
        <v>1670600</v>
      </c>
      <c r="F29" s="77">
        <f t="shared" si="40"/>
        <v>1777400</v>
      </c>
      <c r="G29" s="77">
        <f t="shared" si="40"/>
        <v>1777400</v>
      </c>
      <c r="H29" s="77">
        <f t="shared" si="40"/>
        <v>1670600</v>
      </c>
      <c r="I29" s="77">
        <f t="shared" si="40"/>
        <v>1670600</v>
      </c>
      <c r="J29" s="77">
        <f t="shared" si="40"/>
        <v>1774600</v>
      </c>
      <c r="K29" s="81">
        <f t="shared" si="40"/>
        <v>1774600</v>
      </c>
      <c r="L29" s="81">
        <f t="shared" si="40"/>
        <v>1670600</v>
      </c>
      <c r="M29" s="81">
        <f t="shared" si="40"/>
        <v>1670600</v>
      </c>
      <c r="N29" s="81">
        <f t="shared" si="40"/>
        <v>1789400</v>
      </c>
    </row>
    <row r="30" spans="1:14" ht="15">
      <c r="A30" s="94" t="s">
        <v>31</v>
      </c>
      <c r="B30" s="76" t="s">
        <v>16</v>
      </c>
      <c r="C30" s="76">
        <v>804</v>
      </c>
      <c r="D30" s="76">
        <v>803</v>
      </c>
      <c r="E30" s="76">
        <v>802</v>
      </c>
      <c r="F30" s="76">
        <v>801</v>
      </c>
      <c r="G30" s="76">
        <v>804</v>
      </c>
      <c r="H30" s="76">
        <v>803</v>
      </c>
      <c r="I30" s="76">
        <v>802</v>
      </c>
      <c r="J30" s="76">
        <v>801</v>
      </c>
      <c r="K30" s="79">
        <v>804</v>
      </c>
      <c r="L30" s="79">
        <v>803</v>
      </c>
      <c r="M30" s="79">
        <v>802</v>
      </c>
      <c r="N30" s="79">
        <v>801</v>
      </c>
    </row>
    <row r="31" spans="1:14" ht="16.5">
      <c r="A31" s="94"/>
      <c r="B31" s="77" t="s">
        <v>17</v>
      </c>
      <c r="C31" s="77">
        <f>VLOOKUP(C30,测绘A7!$A$125:$G$176,2,0)</f>
        <v>89.47</v>
      </c>
      <c r="D31" s="77">
        <f>VLOOKUP(D30,测绘A7!$A$125:$G$176,2,0)</f>
        <v>83.53</v>
      </c>
      <c r="E31" s="77">
        <f>VLOOKUP(E30,测绘A7!$A$125:$G$176,2,0)</f>
        <v>83.53</v>
      </c>
      <c r="F31" s="77">
        <f>VLOOKUP(F30,测绘A7!$A$125:$G$176,2,0)</f>
        <v>88.87</v>
      </c>
      <c r="G31" s="77">
        <f>VLOOKUP(G30,测绘A7!$A$62:$G$124,2,0)</f>
        <v>88.87</v>
      </c>
      <c r="H31" s="77">
        <f>VLOOKUP(H30,测绘A7!$A$62:$G$124,2,0)</f>
        <v>83.53</v>
      </c>
      <c r="I31" s="77">
        <f>VLOOKUP(I30,测绘A7!$A$62:$G$124,2,0)</f>
        <v>83.53</v>
      </c>
      <c r="J31" s="77">
        <f>VLOOKUP(J30,测绘A7!$A$62:$G$124,2,0)</f>
        <v>88.73</v>
      </c>
      <c r="K31" s="81">
        <f>VLOOKUP(K30,测绘A7!$A$6:$G$61,2,0)</f>
        <v>88.73</v>
      </c>
      <c r="L31" s="81">
        <f>VLOOKUP(L30,测绘A7!$A$6:$G$61,2,0)</f>
        <v>83.53</v>
      </c>
      <c r="M31" s="81">
        <f>VLOOKUP(M30,测绘A7!$A$6:$G$61,2,0)</f>
        <v>83.53</v>
      </c>
      <c r="N31" s="81">
        <f>VLOOKUP(N30,测绘A7!$A$6:$G$61,2,0)</f>
        <v>89.47</v>
      </c>
    </row>
    <row r="32" spans="1:14" ht="16.5">
      <c r="A32" s="94"/>
      <c r="B32" s="77" t="s">
        <v>18</v>
      </c>
      <c r="C32" s="77">
        <f>VLOOKUP(C30,测绘A7!$A$125:$G$176,3,0)</f>
        <v>68.52</v>
      </c>
      <c r="D32" s="77">
        <f>VLOOKUP(D30,测绘A7!$A$125:$G$176,3,0)</f>
        <v>63.97</v>
      </c>
      <c r="E32" s="77">
        <f>VLOOKUP(E30,测绘A7!$A$125:$G$176,3,0)</f>
        <v>63.97</v>
      </c>
      <c r="F32" s="77">
        <f>VLOOKUP(F30,测绘A7!$A$125:$G$176,3,0)</f>
        <v>68.06</v>
      </c>
      <c r="G32" s="77">
        <f>VLOOKUP(G30,测绘A7!$A$62:$G$124,3,0)</f>
        <v>68.06</v>
      </c>
      <c r="H32" s="77">
        <f>VLOOKUP(H30,测绘A7!$A$62:$G$124,3,0)</f>
        <v>63.97</v>
      </c>
      <c r="I32" s="77">
        <f>VLOOKUP(I30,测绘A7!$A$62:$G$124,3,0)</f>
        <v>63.97</v>
      </c>
      <c r="J32" s="77">
        <f>VLOOKUP(J30,测绘A7!$A$62:$G$124,3,0)</f>
        <v>67.95</v>
      </c>
      <c r="K32" s="81">
        <f>VLOOKUP(K30,测绘A7!$A$6:$G$61,3,0)</f>
        <v>67.95</v>
      </c>
      <c r="L32" s="81">
        <f>VLOOKUP(L30,测绘A7!$A$6:$G$61,3,0)</f>
        <v>63.97</v>
      </c>
      <c r="M32" s="81">
        <f>VLOOKUP(M30,测绘A7!$A$6:$G$61,3,0)</f>
        <v>63.97</v>
      </c>
      <c r="N32" s="81">
        <f>VLOOKUP(N30,测绘A7!$A$6:$G$61,3,0)</f>
        <v>68.52</v>
      </c>
    </row>
    <row r="33" spans="1:14" ht="16.5">
      <c r="A33" s="94"/>
      <c r="B33" s="77" t="s">
        <v>19</v>
      </c>
      <c r="C33" s="77">
        <v>20000</v>
      </c>
      <c r="D33" s="77">
        <v>20000</v>
      </c>
      <c r="E33" s="77">
        <v>20000</v>
      </c>
      <c r="F33" s="77">
        <v>20000</v>
      </c>
      <c r="G33" s="77">
        <v>20000</v>
      </c>
      <c r="H33" s="77">
        <v>20000</v>
      </c>
      <c r="I33" s="77">
        <v>20000</v>
      </c>
      <c r="J33" s="77">
        <v>20000</v>
      </c>
      <c r="K33" s="81">
        <v>20000</v>
      </c>
      <c r="L33" s="81">
        <v>20000</v>
      </c>
      <c r="M33" s="81">
        <v>20000</v>
      </c>
      <c r="N33" s="81">
        <v>20000</v>
      </c>
    </row>
    <row r="34" spans="1:14" ht="16.5">
      <c r="A34" s="94"/>
      <c r="B34" s="77" t="s">
        <v>20</v>
      </c>
      <c r="C34" s="78">
        <f>ROUND(C35/C32,2)</f>
        <v>26115</v>
      </c>
      <c r="D34" s="78">
        <f t="shared" ref="D34" si="41">ROUND(D35/D32,2)</f>
        <v>26115.37</v>
      </c>
      <c r="E34" s="78">
        <f t="shared" ref="E34" si="42">ROUND(E35/E32,2)</f>
        <v>26115.37</v>
      </c>
      <c r="F34" s="78">
        <f t="shared" ref="F34" si="43">ROUND(F35/F32,2)</f>
        <v>26115.19</v>
      </c>
      <c r="G34" s="78">
        <f t="shared" ref="G34" si="44">ROUND(G35/G32,2)</f>
        <v>26115.19</v>
      </c>
      <c r="H34" s="78">
        <f t="shared" ref="H34" si="45">ROUND(H35/H32,2)</f>
        <v>26115.37</v>
      </c>
      <c r="I34" s="78">
        <f t="shared" ref="I34" si="46">ROUND(I35/I32,2)</f>
        <v>26115.37</v>
      </c>
      <c r="J34" s="78">
        <f t="shared" ref="J34:K34" si="47">ROUND(J35/J32,2)</f>
        <v>26116.26</v>
      </c>
      <c r="K34" s="82">
        <f t="shared" si="47"/>
        <v>26116.26</v>
      </c>
      <c r="L34" s="82">
        <f t="shared" ref="L34" si="48">ROUND(L35/L32,2)</f>
        <v>26115.37</v>
      </c>
      <c r="M34" s="82">
        <f t="shared" ref="M34" si="49">ROUND(M35/M32,2)</f>
        <v>26115.37</v>
      </c>
      <c r="N34" s="82">
        <f t="shared" ref="N34" si="50">ROUND(N35/N32,2)</f>
        <v>26115</v>
      </c>
    </row>
    <row r="35" spans="1:14" ht="16.5">
      <c r="A35" s="94"/>
      <c r="B35" s="77" t="s">
        <v>21</v>
      </c>
      <c r="C35" s="77">
        <f t="shared" ref="C35:N35" si="51">C33*C31</f>
        <v>1789400</v>
      </c>
      <c r="D35" s="77">
        <f t="shared" si="51"/>
        <v>1670600</v>
      </c>
      <c r="E35" s="77">
        <f t="shared" si="51"/>
        <v>1670600</v>
      </c>
      <c r="F35" s="77">
        <f t="shared" si="51"/>
        <v>1777400</v>
      </c>
      <c r="G35" s="77">
        <f t="shared" si="51"/>
        <v>1777400</v>
      </c>
      <c r="H35" s="77">
        <f t="shared" si="51"/>
        <v>1670600</v>
      </c>
      <c r="I35" s="77">
        <f t="shared" si="51"/>
        <v>1670600</v>
      </c>
      <c r="J35" s="77">
        <f t="shared" si="51"/>
        <v>1774600</v>
      </c>
      <c r="K35" s="81">
        <f t="shared" si="51"/>
        <v>1774600</v>
      </c>
      <c r="L35" s="81">
        <f t="shared" si="51"/>
        <v>1670600</v>
      </c>
      <c r="M35" s="81">
        <f t="shared" si="51"/>
        <v>1670600</v>
      </c>
      <c r="N35" s="81">
        <f t="shared" si="51"/>
        <v>1789400</v>
      </c>
    </row>
    <row r="36" spans="1:14" ht="15">
      <c r="A36" s="94" t="s">
        <v>32</v>
      </c>
      <c r="B36" s="76" t="s">
        <v>16</v>
      </c>
      <c r="C36" s="76">
        <v>704</v>
      </c>
      <c r="D36" s="76">
        <v>703</v>
      </c>
      <c r="E36" s="76">
        <v>702</v>
      </c>
      <c r="F36" s="76">
        <v>701</v>
      </c>
      <c r="G36" s="76">
        <v>704</v>
      </c>
      <c r="H36" s="76">
        <v>703</v>
      </c>
      <c r="I36" s="76">
        <v>702</v>
      </c>
      <c r="J36" s="76">
        <v>701</v>
      </c>
      <c r="K36" s="79">
        <v>704</v>
      </c>
      <c r="L36" s="79">
        <v>703</v>
      </c>
      <c r="M36" s="79">
        <v>702</v>
      </c>
      <c r="N36" s="79">
        <v>701</v>
      </c>
    </row>
    <row r="37" spans="1:14" ht="16.5">
      <c r="A37" s="94"/>
      <c r="B37" s="77" t="s">
        <v>17</v>
      </c>
      <c r="C37" s="77">
        <f>VLOOKUP(C36,测绘A7!$A$125:$G$176,2,0)</f>
        <v>89.47</v>
      </c>
      <c r="D37" s="77">
        <f>VLOOKUP(D36,测绘A7!$A$125:$G$176,2,0)</f>
        <v>83.53</v>
      </c>
      <c r="E37" s="77">
        <f>VLOOKUP(E36,测绘A7!$A$125:$G$176,2,0)</f>
        <v>83.53</v>
      </c>
      <c r="F37" s="77">
        <f>VLOOKUP(F36,测绘A7!$A$125:$G$176,2,0)</f>
        <v>88.87</v>
      </c>
      <c r="G37" s="77">
        <f>VLOOKUP(G36,测绘A7!$A$62:$G$124,2,0)</f>
        <v>88.87</v>
      </c>
      <c r="H37" s="77">
        <f>VLOOKUP(H36,测绘A7!$A$62:$G$124,2,0)</f>
        <v>83.53</v>
      </c>
      <c r="I37" s="77">
        <f>VLOOKUP(I36,测绘A7!$A$62:$G$124,2,0)</f>
        <v>83.53</v>
      </c>
      <c r="J37" s="77">
        <f>VLOOKUP(J36,测绘A7!$A$62:$G$124,2,0)</f>
        <v>88.73</v>
      </c>
      <c r="K37" s="81">
        <f>VLOOKUP(K36,测绘A7!$A$6:$G$61,2,0)</f>
        <v>88.73</v>
      </c>
      <c r="L37" s="81">
        <f>VLOOKUP(L36,测绘A7!$A$6:$G$61,2,0)</f>
        <v>83.53</v>
      </c>
      <c r="M37" s="81">
        <f>VLOOKUP(M36,测绘A7!$A$6:$G$61,2,0)</f>
        <v>83.53</v>
      </c>
      <c r="N37" s="81">
        <f>VLOOKUP(N36,测绘A7!$A$6:$G$61,2,0)</f>
        <v>89.47</v>
      </c>
    </row>
    <row r="38" spans="1:14" ht="16.5">
      <c r="A38" s="94"/>
      <c r="B38" s="77" t="s">
        <v>18</v>
      </c>
      <c r="C38" s="77">
        <f>VLOOKUP(C36,测绘A7!$A$125:$G$176,3,0)</f>
        <v>68.52</v>
      </c>
      <c r="D38" s="77">
        <f>VLOOKUP(D36,测绘A7!$A$125:$G$176,3,0)</f>
        <v>63.97</v>
      </c>
      <c r="E38" s="77">
        <f>VLOOKUP(E36,测绘A7!$A$125:$G$176,3,0)</f>
        <v>63.97</v>
      </c>
      <c r="F38" s="77">
        <f>VLOOKUP(F36,测绘A7!$A$125:$G$176,3,0)</f>
        <v>68.06</v>
      </c>
      <c r="G38" s="77">
        <f>VLOOKUP(G36,测绘A7!$A$62:$G$124,3,0)</f>
        <v>68.06</v>
      </c>
      <c r="H38" s="77">
        <f>VLOOKUP(H36,测绘A7!$A$62:$G$124,3,0)</f>
        <v>63.97</v>
      </c>
      <c r="I38" s="77">
        <f>VLOOKUP(I36,测绘A7!$A$62:$G$124,3,0)</f>
        <v>63.97</v>
      </c>
      <c r="J38" s="77">
        <f>VLOOKUP(J36,测绘A7!$A$62:$G$124,3,0)</f>
        <v>67.95</v>
      </c>
      <c r="K38" s="81">
        <f>VLOOKUP(K36,测绘A7!$A$6:$G$61,3,0)</f>
        <v>67.95</v>
      </c>
      <c r="L38" s="81">
        <f>VLOOKUP(L36,测绘A7!$A$6:$G$61,3,0)</f>
        <v>63.97</v>
      </c>
      <c r="M38" s="81">
        <f>VLOOKUP(M36,测绘A7!$A$6:$G$61,3,0)</f>
        <v>63.97</v>
      </c>
      <c r="N38" s="81">
        <f>VLOOKUP(N36,测绘A7!$A$6:$G$61,3,0)</f>
        <v>68.52</v>
      </c>
    </row>
    <row r="39" spans="1:14" ht="16.5">
      <c r="A39" s="94"/>
      <c r="B39" s="77" t="s">
        <v>19</v>
      </c>
      <c r="C39" s="77">
        <v>20000</v>
      </c>
      <c r="D39" s="77">
        <v>20000</v>
      </c>
      <c r="E39" s="77">
        <v>20000</v>
      </c>
      <c r="F39" s="77">
        <v>20000</v>
      </c>
      <c r="G39" s="77">
        <v>20000</v>
      </c>
      <c r="H39" s="77">
        <v>20000</v>
      </c>
      <c r="I39" s="77">
        <v>20000</v>
      </c>
      <c r="J39" s="77">
        <v>20000</v>
      </c>
      <c r="K39" s="81">
        <v>20000</v>
      </c>
      <c r="L39" s="81">
        <v>20000</v>
      </c>
      <c r="M39" s="81">
        <v>20000</v>
      </c>
      <c r="N39" s="81">
        <v>20000</v>
      </c>
    </row>
    <row r="40" spans="1:14" ht="16.5">
      <c r="A40" s="94"/>
      <c r="B40" s="77" t="s">
        <v>20</v>
      </c>
      <c r="C40" s="78">
        <f>ROUND(C41/C38,2)</f>
        <v>26115</v>
      </c>
      <c r="D40" s="78">
        <f t="shared" ref="D40" si="52">ROUND(D41/D38,2)</f>
        <v>26115.37</v>
      </c>
      <c r="E40" s="78">
        <f t="shared" ref="E40" si="53">ROUND(E41/E38,2)</f>
        <v>26115.37</v>
      </c>
      <c r="F40" s="78">
        <f t="shared" ref="F40" si="54">ROUND(F41/F38,2)</f>
        <v>26115.19</v>
      </c>
      <c r="G40" s="78">
        <f t="shared" ref="G40" si="55">ROUND(G41/G38,2)</f>
        <v>26115.19</v>
      </c>
      <c r="H40" s="78">
        <f t="shared" ref="H40" si="56">ROUND(H41/H38,2)</f>
        <v>26115.37</v>
      </c>
      <c r="I40" s="78">
        <f t="shared" ref="I40" si="57">ROUND(I41/I38,2)</f>
        <v>26115.37</v>
      </c>
      <c r="J40" s="78">
        <f t="shared" ref="J40:K40" si="58">ROUND(J41/J38,2)</f>
        <v>26116.26</v>
      </c>
      <c r="K40" s="82">
        <f t="shared" si="58"/>
        <v>26116.26</v>
      </c>
      <c r="L40" s="82">
        <f t="shared" ref="L40" si="59">ROUND(L41/L38,2)</f>
        <v>26115.37</v>
      </c>
      <c r="M40" s="82">
        <f t="shared" ref="M40" si="60">ROUND(M41/M38,2)</f>
        <v>26115.37</v>
      </c>
      <c r="N40" s="82">
        <f t="shared" ref="N40" si="61">ROUND(N41/N38,2)</f>
        <v>26115</v>
      </c>
    </row>
    <row r="41" spans="1:14" ht="16.5">
      <c r="A41" s="94"/>
      <c r="B41" s="77" t="s">
        <v>21</v>
      </c>
      <c r="C41" s="77">
        <f t="shared" ref="C41:N41" si="62">C39*C37</f>
        <v>1789400</v>
      </c>
      <c r="D41" s="77">
        <f t="shared" si="62"/>
        <v>1670600</v>
      </c>
      <c r="E41" s="77">
        <f t="shared" si="62"/>
        <v>1670600</v>
      </c>
      <c r="F41" s="77">
        <f t="shared" si="62"/>
        <v>1777400</v>
      </c>
      <c r="G41" s="77">
        <f t="shared" si="62"/>
        <v>1777400</v>
      </c>
      <c r="H41" s="77">
        <f t="shared" si="62"/>
        <v>1670600</v>
      </c>
      <c r="I41" s="77">
        <f t="shared" si="62"/>
        <v>1670600</v>
      </c>
      <c r="J41" s="77">
        <f t="shared" si="62"/>
        <v>1774600</v>
      </c>
      <c r="K41" s="81">
        <f t="shared" si="62"/>
        <v>1774600</v>
      </c>
      <c r="L41" s="81">
        <f t="shared" si="62"/>
        <v>1670600</v>
      </c>
      <c r="M41" s="81">
        <f t="shared" si="62"/>
        <v>1670600</v>
      </c>
      <c r="N41" s="81">
        <f t="shared" si="62"/>
        <v>1789400</v>
      </c>
    </row>
    <row r="42" spans="1:14" ht="15">
      <c r="A42" s="94" t="s">
        <v>33</v>
      </c>
      <c r="B42" s="76" t="s">
        <v>16</v>
      </c>
      <c r="C42" s="76">
        <v>604</v>
      </c>
      <c r="D42" s="76">
        <v>603</v>
      </c>
      <c r="E42" s="76">
        <v>602</v>
      </c>
      <c r="F42" s="76">
        <v>601</v>
      </c>
      <c r="G42" s="76">
        <v>604</v>
      </c>
      <c r="H42" s="76">
        <v>603</v>
      </c>
      <c r="I42" s="76">
        <v>602</v>
      </c>
      <c r="J42" s="76">
        <v>601</v>
      </c>
      <c r="K42" s="79">
        <v>604</v>
      </c>
      <c r="L42" s="79">
        <v>603</v>
      </c>
      <c r="M42" s="79">
        <v>602</v>
      </c>
      <c r="N42" s="79">
        <v>601</v>
      </c>
    </row>
    <row r="43" spans="1:14" ht="16.5">
      <c r="A43" s="94"/>
      <c r="B43" s="77" t="s">
        <v>17</v>
      </c>
      <c r="C43" s="77">
        <f>VLOOKUP(C42,测绘A7!$A$125:$G$176,2,0)</f>
        <v>89.47</v>
      </c>
      <c r="D43" s="77">
        <f>VLOOKUP(D42,测绘A7!$A$125:$G$176,2,0)</f>
        <v>83.53</v>
      </c>
      <c r="E43" s="77">
        <f>VLOOKUP(E42,测绘A7!$A$125:$G$176,2,0)</f>
        <v>83.53</v>
      </c>
      <c r="F43" s="77">
        <f>VLOOKUP(F42,测绘A7!$A$125:$G$176,2,0)</f>
        <v>88.87</v>
      </c>
      <c r="G43" s="77">
        <f>VLOOKUP(G42,测绘A7!$A$62:$G$124,2,0)</f>
        <v>88.87</v>
      </c>
      <c r="H43" s="77">
        <f>VLOOKUP(H42,测绘A7!$A$62:$G$124,2,0)</f>
        <v>83.53</v>
      </c>
      <c r="I43" s="77">
        <f>VLOOKUP(I42,测绘A7!$A$62:$G$124,2,0)</f>
        <v>83.53</v>
      </c>
      <c r="J43" s="77">
        <f>VLOOKUP(J42,测绘A7!$A$62:$G$124,2,0)</f>
        <v>88.73</v>
      </c>
      <c r="K43" s="81">
        <f>VLOOKUP(K42,测绘A7!$A$6:$G$61,2,0)</f>
        <v>88.73</v>
      </c>
      <c r="L43" s="81">
        <f>VLOOKUP(L42,测绘A7!$A$6:$G$61,2,0)</f>
        <v>83.53</v>
      </c>
      <c r="M43" s="81">
        <f>VLOOKUP(M42,测绘A7!$A$6:$G$61,2,0)</f>
        <v>83.53</v>
      </c>
      <c r="N43" s="81">
        <f>VLOOKUP(N42,测绘A7!$A$6:$G$61,2,0)</f>
        <v>89.47</v>
      </c>
    </row>
    <row r="44" spans="1:14" ht="16.5">
      <c r="A44" s="94"/>
      <c r="B44" s="77" t="s">
        <v>18</v>
      </c>
      <c r="C44" s="77">
        <f>VLOOKUP(C42,测绘A7!$A$125:$G$176,3,0)</f>
        <v>68.52</v>
      </c>
      <c r="D44" s="77">
        <f>VLOOKUP(D42,测绘A7!$A$125:$G$176,3,0)</f>
        <v>63.97</v>
      </c>
      <c r="E44" s="77">
        <f>VLOOKUP(E42,测绘A7!$A$125:$G$176,3,0)</f>
        <v>63.97</v>
      </c>
      <c r="F44" s="77">
        <f>VLOOKUP(F42,测绘A7!$A$125:$G$176,3,0)</f>
        <v>68.06</v>
      </c>
      <c r="G44" s="77">
        <f>VLOOKUP(G42,测绘A7!$A$62:$G$124,3,0)</f>
        <v>68.06</v>
      </c>
      <c r="H44" s="77">
        <f>VLOOKUP(H42,测绘A7!$A$62:$G$124,3,0)</f>
        <v>63.97</v>
      </c>
      <c r="I44" s="77">
        <f>VLOOKUP(I42,测绘A7!$A$62:$G$124,3,0)</f>
        <v>63.97</v>
      </c>
      <c r="J44" s="77">
        <f>VLOOKUP(J42,测绘A7!$A$62:$G$124,3,0)</f>
        <v>67.95</v>
      </c>
      <c r="K44" s="81">
        <f>VLOOKUP(K42,测绘A7!$A$6:$G$61,3,0)</f>
        <v>67.95</v>
      </c>
      <c r="L44" s="81">
        <f>VLOOKUP(L42,测绘A7!$A$6:$G$61,3,0)</f>
        <v>63.97</v>
      </c>
      <c r="M44" s="81">
        <f>VLOOKUP(M42,测绘A7!$A$6:$G$61,3,0)</f>
        <v>63.97</v>
      </c>
      <c r="N44" s="81">
        <f>VLOOKUP(N42,测绘A7!$A$6:$G$61,3,0)</f>
        <v>68.52</v>
      </c>
    </row>
    <row r="45" spans="1:14" ht="16.5">
      <c r="A45" s="94"/>
      <c r="B45" s="77" t="s">
        <v>19</v>
      </c>
      <c r="C45" s="77">
        <v>20000</v>
      </c>
      <c r="D45" s="77">
        <v>20000</v>
      </c>
      <c r="E45" s="77">
        <v>20000</v>
      </c>
      <c r="F45" s="77">
        <v>20000</v>
      </c>
      <c r="G45" s="77">
        <v>20000</v>
      </c>
      <c r="H45" s="77">
        <v>20000</v>
      </c>
      <c r="I45" s="77">
        <v>20000</v>
      </c>
      <c r="J45" s="77">
        <v>20000</v>
      </c>
      <c r="K45" s="81">
        <v>20000</v>
      </c>
      <c r="L45" s="81">
        <v>20000</v>
      </c>
      <c r="M45" s="81">
        <v>20000</v>
      </c>
      <c r="N45" s="81">
        <v>20000</v>
      </c>
    </row>
    <row r="46" spans="1:14" ht="16.5">
      <c r="A46" s="94"/>
      <c r="B46" s="77" t="s">
        <v>20</v>
      </c>
      <c r="C46" s="78">
        <f>ROUND(C47/C44,2)</f>
        <v>26115</v>
      </c>
      <c r="D46" s="78">
        <f t="shared" ref="D46" si="63">ROUND(D47/D44,2)</f>
        <v>26115.37</v>
      </c>
      <c r="E46" s="78">
        <f t="shared" ref="E46" si="64">ROUND(E47/E44,2)</f>
        <v>26115.37</v>
      </c>
      <c r="F46" s="78">
        <f t="shared" ref="F46" si="65">ROUND(F47/F44,2)</f>
        <v>26115.19</v>
      </c>
      <c r="G46" s="78">
        <f t="shared" ref="G46" si="66">ROUND(G47/G44,2)</f>
        <v>26115.19</v>
      </c>
      <c r="H46" s="78">
        <f t="shared" ref="H46" si="67">ROUND(H47/H44,2)</f>
        <v>26115.37</v>
      </c>
      <c r="I46" s="78">
        <f t="shared" ref="I46" si="68">ROUND(I47/I44,2)</f>
        <v>26115.37</v>
      </c>
      <c r="J46" s="78">
        <f t="shared" ref="J46:K46" si="69">ROUND(J47/J44,2)</f>
        <v>26116.26</v>
      </c>
      <c r="K46" s="82">
        <f t="shared" si="69"/>
        <v>26116.26</v>
      </c>
      <c r="L46" s="82">
        <f t="shared" ref="L46" si="70">ROUND(L47/L44,2)</f>
        <v>26115.37</v>
      </c>
      <c r="M46" s="82">
        <f t="shared" ref="M46" si="71">ROUND(M47/M44,2)</f>
        <v>26115.37</v>
      </c>
      <c r="N46" s="82">
        <f t="shared" ref="N46" si="72">ROUND(N47/N44,2)</f>
        <v>26115</v>
      </c>
    </row>
    <row r="47" spans="1:14" ht="16.5">
      <c r="A47" s="94"/>
      <c r="B47" s="77" t="s">
        <v>21</v>
      </c>
      <c r="C47" s="77">
        <f t="shared" ref="C47:N47" si="73">C45*C43</f>
        <v>1789400</v>
      </c>
      <c r="D47" s="77">
        <f t="shared" si="73"/>
        <v>1670600</v>
      </c>
      <c r="E47" s="77">
        <f t="shared" si="73"/>
        <v>1670600</v>
      </c>
      <c r="F47" s="77">
        <f t="shared" si="73"/>
        <v>1777400</v>
      </c>
      <c r="G47" s="77">
        <f t="shared" si="73"/>
        <v>1777400</v>
      </c>
      <c r="H47" s="77">
        <f t="shared" si="73"/>
        <v>1670600</v>
      </c>
      <c r="I47" s="77">
        <f t="shared" si="73"/>
        <v>1670600</v>
      </c>
      <c r="J47" s="77">
        <f t="shared" si="73"/>
        <v>1774600</v>
      </c>
      <c r="K47" s="81">
        <f t="shared" si="73"/>
        <v>1774600</v>
      </c>
      <c r="L47" s="81">
        <f t="shared" si="73"/>
        <v>1670600</v>
      </c>
      <c r="M47" s="81">
        <f t="shared" si="73"/>
        <v>1670600</v>
      </c>
      <c r="N47" s="81">
        <f t="shared" si="73"/>
        <v>1789400</v>
      </c>
    </row>
    <row r="48" spans="1:14" ht="15">
      <c r="A48" s="94" t="s">
        <v>34</v>
      </c>
      <c r="B48" s="76" t="s">
        <v>16</v>
      </c>
      <c r="C48" s="76">
        <v>504</v>
      </c>
      <c r="D48" s="76">
        <v>503</v>
      </c>
      <c r="E48" s="76">
        <v>502</v>
      </c>
      <c r="F48" s="76">
        <v>501</v>
      </c>
      <c r="G48" s="76">
        <v>504</v>
      </c>
      <c r="H48" s="76">
        <v>503</v>
      </c>
      <c r="I48" s="76">
        <v>502</v>
      </c>
      <c r="J48" s="76">
        <v>501</v>
      </c>
      <c r="K48" s="79">
        <v>504</v>
      </c>
      <c r="L48" s="79">
        <v>503</v>
      </c>
      <c r="M48" s="79">
        <v>502</v>
      </c>
      <c r="N48" s="79">
        <v>501</v>
      </c>
    </row>
    <row r="49" spans="1:14" ht="16.5">
      <c r="A49" s="94"/>
      <c r="B49" s="77" t="s">
        <v>17</v>
      </c>
      <c r="C49" s="77">
        <f>VLOOKUP(C48,测绘A7!$A$125:$G$176,2,0)</f>
        <v>89.47</v>
      </c>
      <c r="D49" s="77">
        <f>VLOOKUP(D48,测绘A7!$A$125:$G$176,2,0)</f>
        <v>83.53</v>
      </c>
      <c r="E49" s="77">
        <f>VLOOKUP(E48,测绘A7!$A$125:$G$176,2,0)</f>
        <v>83.53</v>
      </c>
      <c r="F49" s="77">
        <f>VLOOKUP(F48,测绘A7!$A$125:$G$176,2,0)</f>
        <v>88.87</v>
      </c>
      <c r="G49" s="77">
        <f>VLOOKUP(G48,测绘A7!$A$62:$G$124,2,0)</f>
        <v>88.87</v>
      </c>
      <c r="H49" s="77">
        <f>VLOOKUP(H48,测绘A7!$A$62:$G$124,2,0)</f>
        <v>83.53</v>
      </c>
      <c r="I49" s="77">
        <f>VLOOKUP(I48,测绘A7!$A$62:$G$124,2,0)</f>
        <v>83.53</v>
      </c>
      <c r="J49" s="77">
        <f>VLOOKUP(J48,测绘A7!$A$62:$G$124,2,0)</f>
        <v>88.73</v>
      </c>
      <c r="K49" s="81">
        <f>VLOOKUP(K48,测绘A7!$A$6:$G$61,2,0)</f>
        <v>88.73</v>
      </c>
      <c r="L49" s="81">
        <f>VLOOKUP(L48,测绘A7!$A$6:$G$61,2,0)</f>
        <v>83.53</v>
      </c>
      <c r="M49" s="81">
        <f>VLOOKUP(M48,测绘A7!$A$6:$G$61,2,0)</f>
        <v>83.53</v>
      </c>
      <c r="N49" s="81">
        <f>VLOOKUP(N48,测绘A7!$A$6:$G$61,2,0)</f>
        <v>89.47</v>
      </c>
    </row>
    <row r="50" spans="1:14" ht="16.5">
      <c r="A50" s="94"/>
      <c r="B50" s="77" t="s">
        <v>18</v>
      </c>
      <c r="C50" s="77">
        <f>VLOOKUP(C48,测绘A7!$A$125:$G$176,3,0)</f>
        <v>68.52</v>
      </c>
      <c r="D50" s="77">
        <f>VLOOKUP(D48,测绘A7!$A$125:$G$176,3,0)</f>
        <v>63.97</v>
      </c>
      <c r="E50" s="77">
        <f>VLOOKUP(E48,测绘A7!$A$125:$G$176,3,0)</f>
        <v>63.97</v>
      </c>
      <c r="F50" s="77">
        <f>VLOOKUP(F48,测绘A7!$A$125:$G$176,3,0)</f>
        <v>68.06</v>
      </c>
      <c r="G50" s="77">
        <f>VLOOKUP(G48,测绘A7!$A$62:$G$124,3,0)</f>
        <v>68.06</v>
      </c>
      <c r="H50" s="77">
        <f>VLOOKUP(H48,测绘A7!$A$62:$G$124,3,0)</f>
        <v>63.97</v>
      </c>
      <c r="I50" s="77">
        <f>VLOOKUP(I48,测绘A7!$A$62:$G$124,3,0)</f>
        <v>63.97</v>
      </c>
      <c r="J50" s="77">
        <f>VLOOKUP(J48,测绘A7!$A$62:$G$124,3,0)</f>
        <v>67.95</v>
      </c>
      <c r="K50" s="81">
        <f>VLOOKUP(K48,测绘A7!$A$6:$G$61,3,0)</f>
        <v>67.95</v>
      </c>
      <c r="L50" s="81">
        <f>VLOOKUP(L48,测绘A7!$A$6:$G$61,3,0)</f>
        <v>63.97</v>
      </c>
      <c r="M50" s="81">
        <f>VLOOKUP(M48,测绘A7!$A$6:$G$61,3,0)</f>
        <v>63.97</v>
      </c>
      <c r="N50" s="81">
        <f>VLOOKUP(N48,测绘A7!$A$6:$G$61,3,0)</f>
        <v>68.52</v>
      </c>
    </row>
    <row r="51" spans="1:14" ht="16.5">
      <c r="A51" s="94"/>
      <c r="B51" s="77" t="s">
        <v>19</v>
      </c>
      <c r="C51" s="77">
        <v>20000</v>
      </c>
      <c r="D51" s="77">
        <v>20000</v>
      </c>
      <c r="E51" s="77">
        <v>20000</v>
      </c>
      <c r="F51" s="77">
        <v>20000</v>
      </c>
      <c r="G51" s="77">
        <v>20000</v>
      </c>
      <c r="H51" s="77">
        <v>20000</v>
      </c>
      <c r="I51" s="77">
        <v>20000</v>
      </c>
      <c r="J51" s="77">
        <v>20000</v>
      </c>
      <c r="K51" s="81">
        <v>20000</v>
      </c>
      <c r="L51" s="81">
        <v>20000</v>
      </c>
      <c r="M51" s="81">
        <v>20000</v>
      </c>
      <c r="N51" s="81">
        <v>20000</v>
      </c>
    </row>
    <row r="52" spans="1:14" ht="16.5">
      <c r="A52" s="94"/>
      <c r="B52" s="77" t="s">
        <v>20</v>
      </c>
      <c r="C52" s="78">
        <f>ROUND(C53/C50,2)</f>
        <v>26115</v>
      </c>
      <c r="D52" s="78">
        <f t="shared" ref="D52" si="74">ROUND(D53/D50,2)</f>
        <v>26115.37</v>
      </c>
      <c r="E52" s="78">
        <f t="shared" ref="E52" si="75">ROUND(E53/E50,2)</f>
        <v>26115.37</v>
      </c>
      <c r="F52" s="78">
        <f t="shared" ref="F52" si="76">ROUND(F53/F50,2)</f>
        <v>26115.19</v>
      </c>
      <c r="G52" s="78">
        <f t="shared" ref="G52" si="77">ROUND(G53/G50,2)</f>
        <v>26115.19</v>
      </c>
      <c r="H52" s="78">
        <f t="shared" ref="H52" si="78">ROUND(H53/H50,2)</f>
        <v>26115.37</v>
      </c>
      <c r="I52" s="78">
        <f t="shared" ref="I52" si="79">ROUND(I53/I50,2)</f>
        <v>26115.37</v>
      </c>
      <c r="J52" s="78">
        <f t="shared" ref="J52:K52" si="80">ROUND(J53/J50,2)</f>
        <v>26116.26</v>
      </c>
      <c r="K52" s="82">
        <f t="shared" si="80"/>
        <v>26116.26</v>
      </c>
      <c r="L52" s="82">
        <f t="shared" ref="L52" si="81">ROUND(L53/L50,2)</f>
        <v>26115.37</v>
      </c>
      <c r="M52" s="82">
        <f t="shared" ref="M52" si="82">ROUND(M53/M50,2)</f>
        <v>26115.37</v>
      </c>
      <c r="N52" s="82">
        <f t="shared" ref="N52" si="83">ROUND(N53/N50,2)</f>
        <v>26115</v>
      </c>
    </row>
    <row r="53" spans="1:14" ht="16.5">
      <c r="A53" s="94"/>
      <c r="B53" s="77" t="s">
        <v>21</v>
      </c>
      <c r="C53" s="77">
        <f t="shared" ref="C53:N53" si="84">C51*C49</f>
        <v>1789400</v>
      </c>
      <c r="D53" s="77">
        <f t="shared" si="84"/>
        <v>1670600</v>
      </c>
      <c r="E53" s="77">
        <f t="shared" si="84"/>
        <v>1670600</v>
      </c>
      <c r="F53" s="77">
        <f t="shared" si="84"/>
        <v>1777400</v>
      </c>
      <c r="G53" s="77">
        <f t="shared" si="84"/>
        <v>1777400</v>
      </c>
      <c r="H53" s="77">
        <f t="shared" si="84"/>
        <v>1670600</v>
      </c>
      <c r="I53" s="77">
        <f t="shared" si="84"/>
        <v>1670600</v>
      </c>
      <c r="J53" s="77">
        <f t="shared" si="84"/>
        <v>1774600</v>
      </c>
      <c r="K53" s="81">
        <f t="shared" si="84"/>
        <v>1774600</v>
      </c>
      <c r="L53" s="81">
        <f t="shared" si="84"/>
        <v>1670600</v>
      </c>
      <c r="M53" s="81">
        <f t="shared" si="84"/>
        <v>1670600</v>
      </c>
      <c r="N53" s="81">
        <f t="shared" si="84"/>
        <v>1789400</v>
      </c>
    </row>
    <row r="54" spans="1:14" ht="15">
      <c r="A54" s="94" t="s">
        <v>35</v>
      </c>
      <c r="B54" s="76" t="s">
        <v>16</v>
      </c>
      <c r="C54" s="76">
        <v>404</v>
      </c>
      <c r="D54" s="76">
        <v>403</v>
      </c>
      <c r="E54" s="76">
        <v>402</v>
      </c>
      <c r="F54" s="76">
        <v>401</v>
      </c>
      <c r="G54" s="76">
        <v>404</v>
      </c>
      <c r="H54" s="76">
        <v>403</v>
      </c>
      <c r="I54" s="76">
        <v>402</v>
      </c>
      <c r="J54" s="76">
        <v>401</v>
      </c>
      <c r="K54" s="79">
        <v>404</v>
      </c>
      <c r="L54" s="79">
        <v>403</v>
      </c>
      <c r="M54" s="79">
        <v>402</v>
      </c>
      <c r="N54" s="79">
        <v>401</v>
      </c>
    </row>
    <row r="55" spans="1:14" ht="16.5">
      <c r="A55" s="94"/>
      <c r="B55" s="77" t="s">
        <v>17</v>
      </c>
      <c r="C55" s="77">
        <f>VLOOKUP(C54,测绘A7!$A$125:$G$176,2,0)</f>
        <v>89.47</v>
      </c>
      <c r="D55" s="77">
        <f>VLOOKUP(D54,测绘A7!$A$125:$G$176,2,0)</f>
        <v>83.53</v>
      </c>
      <c r="E55" s="77">
        <f>VLOOKUP(E54,测绘A7!$A$125:$G$176,2,0)</f>
        <v>83.53</v>
      </c>
      <c r="F55" s="77">
        <f>VLOOKUP(F54,测绘A7!$A$125:$G$176,2,0)</f>
        <v>88.87</v>
      </c>
      <c r="G55" s="77">
        <f>VLOOKUP(G54,测绘A7!$A$62:$G$124,2,0)</f>
        <v>88.87</v>
      </c>
      <c r="H55" s="77">
        <f>VLOOKUP(H54,测绘A7!$A$62:$G$124,2,0)</f>
        <v>83.53</v>
      </c>
      <c r="I55" s="77">
        <f>VLOOKUP(I54,测绘A7!$A$62:$G$124,2,0)</f>
        <v>83.53</v>
      </c>
      <c r="J55" s="77">
        <f>VLOOKUP(J54,测绘A7!$A$62:$G$124,2,0)</f>
        <v>88.73</v>
      </c>
      <c r="K55" s="81">
        <f>VLOOKUP(K54,测绘A7!$A$6:$G$61,2,0)</f>
        <v>88.73</v>
      </c>
      <c r="L55" s="81">
        <f>VLOOKUP(L54,测绘A7!$A$6:$G$61,2,0)</f>
        <v>83.53</v>
      </c>
      <c r="M55" s="81">
        <f>VLOOKUP(M54,测绘A7!$A$6:$G$61,2,0)</f>
        <v>83.53</v>
      </c>
      <c r="N55" s="81">
        <f>VLOOKUP(N54,测绘A7!$A$6:$G$61,2,0)</f>
        <v>89.47</v>
      </c>
    </row>
    <row r="56" spans="1:14" ht="16.5">
      <c r="A56" s="94"/>
      <c r="B56" s="77" t="s">
        <v>18</v>
      </c>
      <c r="C56" s="77">
        <f>VLOOKUP(C54,测绘A7!$A$125:$G$176,3,0)</f>
        <v>68.52</v>
      </c>
      <c r="D56" s="77">
        <f>VLOOKUP(D54,测绘A7!$A$125:$G$176,3,0)</f>
        <v>63.97</v>
      </c>
      <c r="E56" s="77">
        <f>VLOOKUP(E54,测绘A7!$A$125:$G$176,3,0)</f>
        <v>63.97</v>
      </c>
      <c r="F56" s="77">
        <f>VLOOKUP(F54,测绘A7!$A$125:$G$176,3,0)</f>
        <v>68.06</v>
      </c>
      <c r="G56" s="77">
        <f>VLOOKUP(G54,测绘A7!$A$62:$G$124,3,0)</f>
        <v>68.06</v>
      </c>
      <c r="H56" s="77">
        <f>VLOOKUP(H54,测绘A7!$A$62:$G$124,3,0)</f>
        <v>63.97</v>
      </c>
      <c r="I56" s="77">
        <f>VLOOKUP(I54,测绘A7!$A$62:$G$124,3,0)</f>
        <v>63.97</v>
      </c>
      <c r="J56" s="77">
        <f>VLOOKUP(J54,测绘A7!$A$62:$G$124,3,0)</f>
        <v>67.95</v>
      </c>
      <c r="K56" s="81">
        <f>VLOOKUP(K54,测绘A7!$A$6:$G$61,3,0)</f>
        <v>67.95</v>
      </c>
      <c r="L56" s="81">
        <f>VLOOKUP(L54,测绘A7!$A$6:$G$61,3,0)</f>
        <v>63.97</v>
      </c>
      <c r="M56" s="81">
        <f>VLOOKUP(M54,测绘A7!$A$6:$G$61,3,0)</f>
        <v>63.97</v>
      </c>
      <c r="N56" s="81">
        <f>VLOOKUP(N54,测绘A7!$A$6:$G$61,3,0)</f>
        <v>68.52</v>
      </c>
    </row>
    <row r="57" spans="1:14" ht="16.5">
      <c r="A57" s="94"/>
      <c r="B57" s="77" t="s">
        <v>19</v>
      </c>
      <c r="C57" s="77">
        <v>20000</v>
      </c>
      <c r="D57" s="77">
        <v>20000</v>
      </c>
      <c r="E57" s="77">
        <v>20000</v>
      </c>
      <c r="F57" s="77">
        <v>20000</v>
      </c>
      <c r="G57" s="77">
        <v>20000</v>
      </c>
      <c r="H57" s="77">
        <v>20000</v>
      </c>
      <c r="I57" s="77">
        <v>20000</v>
      </c>
      <c r="J57" s="77">
        <v>20000</v>
      </c>
      <c r="K57" s="81">
        <v>20000</v>
      </c>
      <c r="L57" s="81">
        <v>20000</v>
      </c>
      <c r="M57" s="81">
        <v>20000</v>
      </c>
      <c r="N57" s="81">
        <v>20000</v>
      </c>
    </row>
    <row r="58" spans="1:14" ht="16.5">
      <c r="A58" s="94"/>
      <c r="B58" s="77" t="s">
        <v>20</v>
      </c>
      <c r="C58" s="78">
        <f>ROUND(C59/C56,2)</f>
        <v>26115</v>
      </c>
      <c r="D58" s="78">
        <f t="shared" ref="D58" si="85">ROUND(D59/D56,2)</f>
        <v>26115.37</v>
      </c>
      <c r="E58" s="78">
        <f t="shared" ref="E58" si="86">ROUND(E59/E56,2)</f>
        <v>26115.37</v>
      </c>
      <c r="F58" s="78">
        <f t="shared" ref="F58" si="87">ROUND(F59/F56,2)</f>
        <v>26115.19</v>
      </c>
      <c r="G58" s="78">
        <f t="shared" ref="G58" si="88">ROUND(G59/G56,2)</f>
        <v>26115.19</v>
      </c>
      <c r="H58" s="78">
        <f t="shared" ref="H58" si="89">ROUND(H59/H56,2)</f>
        <v>26115.37</v>
      </c>
      <c r="I58" s="78">
        <f t="shared" ref="I58" si="90">ROUND(I59/I56,2)</f>
        <v>26115.37</v>
      </c>
      <c r="J58" s="78">
        <f t="shared" ref="J58:K58" si="91">ROUND(J59/J56,2)</f>
        <v>26116.26</v>
      </c>
      <c r="K58" s="82">
        <f t="shared" si="91"/>
        <v>26116.26</v>
      </c>
      <c r="L58" s="82">
        <f t="shared" ref="L58" si="92">ROUND(L59/L56,2)</f>
        <v>26115.37</v>
      </c>
      <c r="M58" s="82">
        <f t="shared" ref="M58" si="93">ROUND(M59/M56,2)</f>
        <v>26115.37</v>
      </c>
      <c r="N58" s="82">
        <f t="shared" ref="N58" si="94">ROUND(N59/N56,2)</f>
        <v>26115</v>
      </c>
    </row>
    <row r="59" spans="1:14" ht="16.5">
      <c r="A59" s="94"/>
      <c r="B59" s="77" t="s">
        <v>21</v>
      </c>
      <c r="C59" s="77">
        <f t="shared" ref="C59:N59" si="95">C57*C55</f>
        <v>1789400</v>
      </c>
      <c r="D59" s="77">
        <f t="shared" si="95"/>
        <v>1670600</v>
      </c>
      <c r="E59" s="77">
        <f t="shared" si="95"/>
        <v>1670600</v>
      </c>
      <c r="F59" s="77">
        <f t="shared" si="95"/>
        <v>1777400</v>
      </c>
      <c r="G59" s="77">
        <f t="shared" si="95"/>
        <v>1777400</v>
      </c>
      <c r="H59" s="77">
        <f t="shared" si="95"/>
        <v>1670600</v>
      </c>
      <c r="I59" s="77">
        <f t="shared" si="95"/>
        <v>1670600</v>
      </c>
      <c r="J59" s="77">
        <f t="shared" si="95"/>
        <v>1774600</v>
      </c>
      <c r="K59" s="81">
        <f t="shared" si="95"/>
        <v>1774600</v>
      </c>
      <c r="L59" s="81">
        <f t="shared" si="95"/>
        <v>1670600</v>
      </c>
      <c r="M59" s="81">
        <f t="shared" si="95"/>
        <v>1670600</v>
      </c>
      <c r="N59" s="81">
        <f t="shared" si="95"/>
        <v>1789400</v>
      </c>
    </row>
    <row r="60" spans="1:14" ht="15">
      <c r="A60" s="94" t="s">
        <v>36</v>
      </c>
      <c r="B60" s="76" t="s">
        <v>16</v>
      </c>
      <c r="C60" s="76">
        <v>304</v>
      </c>
      <c r="D60" s="76">
        <v>303</v>
      </c>
      <c r="E60" s="76">
        <v>302</v>
      </c>
      <c r="F60" s="76">
        <v>301</v>
      </c>
      <c r="G60" s="76">
        <v>304</v>
      </c>
      <c r="H60" s="76">
        <v>303</v>
      </c>
      <c r="I60" s="76">
        <v>302</v>
      </c>
      <c r="J60" s="76">
        <v>301</v>
      </c>
      <c r="K60" s="79">
        <v>304</v>
      </c>
      <c r="L60" s="79">
        <v>303</v>
      </c>
      <c r="M60" s="79">
        <v>302</v>
      </c>
      <c r="N60" s="79">
        <v>301</v>
      </c>
    </row>
    <row r="61" spans="1:14" ht="16.5">
      <c r="A61" s="94"/>
      <c r="B61" s="77" t="s">
        <v>17</v>
      </c>
      <c r="C61" s="77">
        <f>VLOOKUP(C60,测绘A7!$A$125:$G$176,2,0)</f>
        <v>89.47</v>
      </c>
      <c r="D61" s="77">
        <f>VLOOKUP(D60,测绘A7!$A$125:$G$176,2,0)</f>
        <v>83.53</v>
      </c>
      <c r="E61" s="77">
        <f>VLOOKUP(E60,测绘A7!$A$125:$G$176,2,0)</f>
        <v>83.53</v>
      </c>
      <c r="F61" s="77">
        <f>VLOOKUP(F60,测绘A7!$A$125:$G$176,2,0)</f>
        <v>88.87</v>
      </c>
      <c r="G61" s="77">
        <f>VLOOKUP(G60,测绘A7!$A$62:$G$124,2,0)</f>
        <v>88.87</v>
      </c>
      <c r="H61" s="77">
        <f>VLOOKUP(H60,测绘A7!$A$62:$G$124,2,0)</f>
        <v>83.53</v>
      </c>
      <c r="I61" s="77">
        <f>VLOOKUP(I60,测绘A7!$A$62:$G$124,2,0)</f>
        <v>83.53</v>
      </c>
      <c r="J61" s="77">
        <f>VLOOKUP(J60,测绘A7!$A$62:$G$124,2,0)</f>
        <v>88.73</v>
      </c>
      <c r="K61" s="81">
        <f>VLOOKUP(K60,测绘A7!$A$6:$G$61,2,0)</f>
        <v>88.73</v>
      </c>
      <c r="L61" s="81">
        <f>VLOOKUP(L60,测绘A7!$A$6:$G$61,2,0)</f>
        <v>83.53</v>
      </c>
      <c r="M61" s="81">
        <f>VLOOKUP(M60,测绘A7!$A$6:$G$61,2,0)</f>
        <v>83.53</v>
      </c>
      <c r="N61" s="81">
        <f>VLOOKUP(N60,测绘A7!$A$6:$G$61,2,0)</f>
        <v>89.47</v>
      </c>
    </row>
    <row r="62" spans="1:14" ht="16.5">
      <c r="A62" s="94"/>
      <c r="B62" s="77" t="s">
        <v>18</v>
      </c>
      <c r="C62" s="77">
        <f>VLOOKUP(C60,测绘A7!$A$125:$G$176,3,0)</f>
        <v>68.52</v>
      </c>
      <c r="D62" s="77">
        <f>VLOOKUP(D60,测绘A7!$A$125:$G$176,3,0)</f>
        <v>63.97</v>
      </c>
      <c r="E62" s="77">
        <f>VLOOKUP(E60,测绘A7!$A$125:$G$176,3,0)</f>
        <v>63.97</v>
      </c>
      <c r="F62" s="77">
        <f>VLOOKUP(F60,测绘A7!$A$125:$G$176,3,0)</f>
        <v>68.06</v>
      </c>
      <c r="G62" s="77">
        <f>VLOOKUP(G60,测绘A7!$A$62:$G$124,3,0)</f>
        <v>68.06</v>
      </c>
      <c r="H62" s="77">
        <f>VLOOKUP(H60,测绘A7!$A$62:$G$124,3,0)</f>
        <v>63.97</v>
      </c>
      <c r="I62" s="77">
        <f>VLOOKUP(I60,测绘A7!$A$62:$G$124,3,0)</f>
        <v>63.97</v>
      </c>
      <c r="J62" s="77">
        <f>VLOOKUP(J60,测绘A7!$A$62:$G$124,3,0)</f>
        <v>67.95</v>
      </c>
      <c r="K62" s="81">
        <f>VLOOKUP(K60,测绘A7!$A$6:$G$61,3,0)</f>
        <v>67.95</v>
      </c>
      <c r="L62" s="81">
        <f>VLOOKUP(L60,测绘A7!$A$6:$G$61,3,0)</f>
        <v>63.97</v>
      </c>
      <c r="M62" s="81">
        <f>VLOOKUP(M60,测绘A7!$A$6:$G$61,3,0)</f>
        <v>63.97</v>
      </c>
      <c r="N62" s="81">
        <f>VLOOKUP(N60,测绘A7!$A$6:$G$61,3,0)</f>
        <v>68.52</v>
      </c>
    </row>
    <row r="63" spans="1:14" ht="16.5">
      <c r="A63" s="94"/>
      <c r="B63" s="77" t="s">
        <v>19</v>
      </c>
      <c r="C63" s="77">
        <v>20000</v>
      </c>
      <c r="D63" s="77">
        <v>20000</v>
      </c>
      <c r="E63" s="77">
        <v>20000</v>
      </c>
      <c r="F63" s="77">
        <v>20000</v>
      </c>
      <c r="G63" s="77">
        <v>20000</v>
      </c>
      <c r="H63" s="77">
        <v>20000</v>
      </c>
      <c r="I63" s="77">
        <v>20000</v>
      </c>
      <c r="J63" s="77">
        <v>20000</v>
      </c>
      <c r="K63" s="81">
        <v>20000</v>
      </c>
      <c r="L63" s="81">
        <v>20000</v>
      </c>
      <c r="M63" s="81">
        <v>20000</v>
      </c>
      <c r="N63" s="81">
        <v>20000</v>
      </c>
    </row>
    <row r="64" spans="1:14" ht="16.5">
      <c r="A64" s="94"/>
      <c r="B64" s="77" t="s">
        <v>20</v>
      </c>
      <c r="C64" s="78">
        <f>ROUND(C65/C62,2)</f>
        <v>26115</v>
      </c>
      <c r="D64" s="78">
        <f t="shared" ref="D64" si="96">ROUND(D65/D62,2)</f>
        <v>26115.37</v>
      </c>
      <c r="E64" s="78">
        <f t="shared" ref="E64" si="97">ROUND(E65/E62,2)</f>
        <v>26115.37</v>
      </c>
      <c r="F64" s="78">
        <f t="shared" ref="F64" si="98">ROUND(F65/F62,2)</f>
        <v>26115.19</v>
      </c>
      <c r="G64" s="78">
        <f t="shared" ref="G64" si="99">ROUND(G65/G62,2)</f>
        <v>26115.19</v>
      </c>
      <c r="H64" s="78">
        <f t="shared" ref="H64" si="100">ROUND(H65/H62,2)</f>
        <v>26115.37</v>
      </c>
      <c r="I64" s="78">
        <f t="shared" ref="I64" si="101">ROUND(I65/I62,2)</f>
        <v>26115.37</v>
      </c>
      <c r="J64" s="78">
        <f t="shared" ref="J64:K64" si="102">ROUND(J65/J62,2)</f>
        <v>26116.26</v>
      </c>
      <c r="K64" s="82">
        <f t="shared" si="102"/>
        <v>26116.26</v>
      </c>
      <c r="L64" s="82">
        <f t="shared" ref="L64" si="103">ROUND(L65/L62,2)</f>
        <v>26115.37</v>
      </c>
      <c r="M64" s="82">
        <f t="shared" ref="M64" si="104">ROUND(M65/M62,2)</f>
        <v>26115.37</v>
      </c>
      <c r="N64" s="82">
        <f t="shared" ref="N64" si="105">ROUND(N65/N62,2)</f>
        <v>26115</v>
      </c>
    </row>
    <row r="65" spans="1:14" ht="16.5">
      <c r="A65" s="94"/>
      <c r="B65" s="77" t="s">
        <v>21</v>
      </c>
      <c r="C65" s="77">
        <f t="shared" ref="C65:N65" si="106">C63*C61</f>
        <v>1789400</v>
      </c>
      <c r="D65" s="77">
        <f t="shared" si="106"/>
        <v>1670600</v>
      </c>
      <c r="E65" s="77">
        <f t="shared" si="106"/>
        <v>1670600</v>
      </c>
      <c r="F65" s="77">
        <f t="shared" si="106"/>
        <v>1777400</v>
      </c>
      <c r="G65" s="77">
        <f t="shared" si="106"/>
        <v>1777400</v>
      </c>
      <c r="H65" s="77">
        <f t="shared" si="106"/>
        <v>1670600</v>
      </c>
      <c r="I65" s="77">
        <f t="shared" si="106"/>
        <v>1670600</v>
      </c>
      <c r="J65" s="77">
        <f t="shared" si="106"/>
        <v>1774600</v>
      </c>
      <c r="K65" s="81">
        <f t="shared" si="106"/>
        <v>1774600</v>
      </c>
      <c r="L65" s="81">
        <f t="shared" si="106"/>
        <v>1670600</v>
      </c>
      <c r="M65" s="81">
        <f t="shared" si="106"/>
        <v>1670600</v>
      </c>
      <c r="N65" s="81">
        <f t="shared" si="106"/>
        <v>1789400</v>
      </c>
    </row>
    <row r="66" spans="1:14" ht="15">
      <c r="A66" s="94" t="s">
        <v>37</v>
      </c>
      <c r="B66" s="76" t="s">
        <v>16</v>
      </c>
      <c r="C66" s="76">
        <v>204</v>
      </c>
      <c r="D66" s="76">
        <v>203</v>
      </c>
      <c r="E66" s="76">
        <v>202</v>
      </c>
      <c r="F66" s="76">
        <v>201</v>
      </c>
      <c r="G66" s="76">
        <v>204</v>
      </c>
      <c r="H66" s="76">
        <v>203</v>
      </c>
      <c r="I66" s="76">
        <v>202</v>
      </c>
      <c r="J66" s="76">
        <v>201</v>
      </c>
      <c r="K66" s="79">
        <v>204</v>
      </c>
      <c r="L66" s="79">
        <v>203</v>
      </c>
      <c r="M66" s="79">
        <v>202</v>
      </c>
      <c r="N66" s="79">
        <v>201</v>
      </c>
    </row>
    <row r="67" spans="1:14" ht="16.5">
      <c r="A67" s="94"/>
      <c r="B67" s="77" t="s">
        <v>17</v>
      </c>
      <c r="C67" s="77">
        <f>VLOOKUP(C66,测绘A7!$A$125:$G$176,2,0)</f>
        <v>89.39</v>
      </c>
      <c r="D67" s="77">
        <f>VLOOKUP(D66,测绘A7!$A$125:$G$176,2,0)</f>
        <v>83.53</v>
      </c>
      <c r="E67" s="77">
        <f>VLOOKUP(E66,测绘A7!$A$125:$G$176,2,0)</f>
        <v>83.53</v>
      </c>
      <c r="F67" s="77">
        <f>VLOOKUP(F66,测绘A7!$A$125:$G$176,2,0)</f>
        <v>88.81</v>
      </c>
      <c r="G67" s="77">
        <f>VLOOKUP(G66,测绘A7!$A$62:$G$124,2,0)</f>
        <v>88.81</v>
      </c>
      <c r="H67" s="77">
        <f>VLOOKUP(H66,测绘A7!$A$62:$G$124,2,0)</f>
        <v>83.53</v>
      </c>
      <c r="I67" s="77">
        <f>VLOOKUP(I66,测绘A7!$A$62:$G$124,2,0)</f>
        <v>83.53</v>
      </c>
      <c r="J67" s="77">
        <f>VLOOKUP(J66,测绘A7!$A$62:$G$124,2,0)</f>
        <v>88.66</v>
      </c>
      <c r="K67" s="81">
        <f>VLOOKUP(K66,测绘A7!$A$6:$G$61,2,0)</f>
        <v>88.66</v>
      </c>
      <c r="L67" s="81">
        <f>VLOOKUP(L66,测绘A7!$A$6:$G$61,2,0)</f>
        <v>83.53</v>
      </c>
      <c r="M67" s="81">
        <f>VLOOKUP(M66,测绘A7!$A$6:$G$61,2,0)</f>
        <v>83.53</v>
      </c>
      <c r="N67" s="81">
        <f>VLOOKUP(N66,测绘A7!$A$6:$G$61,2,0)</f>
        <v>88.81</v>
      </c>
    </row>
    <row r="68" spans="1:14" ht="16.5">
      <c r="A68" s="94"/>
      <c r="B68" s="77" t="s">
        <v>18</v>
      </c>
      <c r="C68" s="77">
        <f>VLOOKUP(C66,测绘A7!$A$125:$G$176,3,0)</f>
        <v>68.459999999999994</v>
      </c>
      <c r="D68" s="77">
        <f>VLOOKUP(D66,测绘A7!$A$125:$G$176,3,0)</f>
        <v>63.97</v>
      </c>
      <c r="E68" s="77">
        <f>VLOOKUP(E66,测绘A7!$A$125:$G$176,3,0)</f>
        <v>63.97</v>
      </c>
      <c r="F68" s="77">
        <f>VLOOKUP(F66,测绘A7!$A$125:$G$176,3,0)</f>
        <v>68.010000000000005</v>
      </c>
      <c r="G68" s="77">
        <f>VLOOKUP(G66,测绘A7!$A$62:$G$124,3,0)</f>
        <v>68.010000000000005</v>
      </c>
      <c r="H68" s="77">
        <f>VLOOKUP(H66,测绘A7!$A$62:$G$124,3,0)</f>
        <v>63.97</v>
      </c>
      <c r="I68" s="77">
        <f>VLOOKUP(I66,测绘A7!$A$62:$G$124,3,0)</f>
        <v>63.97</v>
      </c>
      <c r="J68" s="77">
        <f>VLOOKUP(J66,测绘A7!$A$62:$G$124,3,0)</f>
        <v>67.900000000000006</v>
      </c>
      <c r="K68" s="81">
        <f>VLOOKUP(K66,测绘A7!$A$6:$G$61,3,0)</f>
        <v>67.900000000000006</v>
      </c>
      <c r="L68" s="81">
        <f>VLOOKUP(L66,测绘A7!$A$6:$G$61,3,0)</f>
        <v>63.97</v>
      </c>
      <c r="M68" s="81">
        <f>VLOOKUP(M66,测绘A7!$A$6:$G$61,3,0)</f>
        <v>63.97</v>
      </c>
      <c r="N68" s="81">
        <f>VLOOKUP(N66,测绘A7!$A$6:$G$61,3,0)</f>
        <v>68.010000000000005</v>
      </c>
    </row>
    <row r="69" spans="1:14" ht="16.5">
      <c r="A69" s="94"/>
      <c r="B69" s="77" t="s">
        <v>19</v>
      </c>
      <c r="C69" s="77">
        <v>20000</v>
      </c>
      <c r="D69" s="77">
        <v>20000</v>
      </c>
      <c r="E69" s="77">
        <v>20000</v>
      </c>
      <c r="F69" s="77">
        <v>20000</v>
      </c>
      <c r="G69" s="77">
        <v>20000</v>
      </c>
      <c r="H69" s="77">
        <v>20000</v>
      </c>
      <c r="I69" s="77">
        <v>20000</v>
      </c>
      <c r="J69" s="77">
        <v>20000</v>
      </c>
      <c r="K69" s="81">
        <v>20000</v>
      </c>
      <c r="L69" s="81">
        <v>20000</v>
      </c>
      <c r="M69" s="81">
        <v>20000</v>
      </c>
      <c r="N69" s="81">
        <v>20000</v>
      </c>
    </row>
    <row r="70" spans="1:14" ht="16.5">
      <c r="A70" s="94"/>
      <c r="B70" s="77" t="s">
        <v>20</v>
      </c>
      <c r="C70" s="78">
        <f>ROUND(C71/C68,2)</f>
        <v>26114.52</v>
      </c>
      <c r="D70" s="78">
        <f t="shared" ref="D70" si="107">ROUND(D71/D68,2)</f>
        <v>26115.37</v>
      </c>
      <c r="E70" s="78">
        <f t="shared" ref="E70" si="108">ROUND(E71/E68,2)</f>
        <v>26115.37</v>
      </c>
      <c r="F70" s="78">
        <f t="shared" ref="F70" si="109">ROUND(F71/F68,2)</f>
        <v>26116.75</v>
      </c>
      <c r="G70" s="78">
        <f t="shared" ref="G70" si="110">ROUND(G71/G68,2)</f>
        <v>26116.75</v>
      </c>
      <c r="H70" s="78">
        <f t="shared" ref="H70" si="111">ROUND(H71/H68,2)</f>
        <v>26115.37</v>
      </c>
      <c r="I70" s="78">
        <f t="shared" ref="I70" si="112">ROUND(I71/I68,2)</f>
        <v>26115.37</v>
      </c>
      <c r="J70" s="78">
        <f t="shared" ref="J70:K70" si="113">ROUND(J71/J68,2)</f>
        <v>26114.87</v>
      </c>
      <c r="K70" s="82">
        <f t="shared" si="113"/>
        <v>26114.87</v>
      </c>
      <c r="L70" s="82">
        <f t="shared" ref="L70" si="114">ROUND(L71/L68,2)</f>
        <v>26115.37</v>
      </c>
      <c r="M70" s="82">
        <f t="shared" ref="M70" si="115">ROUND(M71/M68,2)</f>
        <v>26115.37</v>
      </c>
      <c r="N70" s="82">
        <f t="shared" ref="N70" si="116">ROUND(N71/N68,2)</f>
        <v>26116.75</v>
      </c>
    </row>
    <row r="71" spans="1:14" ht="16.5">
      <c r="A71" s="94"/>
      <c r="B71" s="77" t="s">
        <v>21</v>
      </c>
      <c r="C71" s="77">
        <f t="shared" ref="C71:N71" si="117">C69*C67</f>
        <v>1787800</v>
      </c>
      <c r="D71" s="77">
        <f t="shared" si="117"/>
        <v>1670600</v>
      </c>
      <c r="E71" s="77">
        <f t="shared" si="117"/>
        <v>1670600</v>
      </c>
      <c r="F71" s="77">
        <f t="shared" si="117"/>
        <v>1776200</v>
      </c>
      <c r="G71" s="77">
        <f t="shared" si="117"/>
        <v>1776200</v>
      </c>
      <c r="H71" s="77">
        <f t="shared" si="117"/>
        <v>1670600</v>
      </c>
      <c r="I71" s="77">
        <f t="shared" si="117"/>
        <v>1670600</v>
      </c>
      <c r="J71" s="77">
        <f t="shared" si="117"/>
        <v>1773200</v>
      </c>
      <c r="K71" s="81">
        <f t="shared" si="117"/>
        <v>1773200</v>
      </c>
      <c r="L71" s="81">
        <f t="shared" si="117"/>
        <v>1670600</v>
      </c>
      <c r="M71" s="81">
        <f t="shared" si="117"/>
        <v>1670600</v>
      </c>
      <c r="N71" s="81">
        <f t="shared" si="117"/>
        <v>1776200</v>
      </c>
    </row>
    <row r="72" spans="1:14" ht="15">
      <c r="A72" s="94" t="s">
        <v>41</v>
      </c>
      <c r="B72" s="76" t="s">
        <v>16</v>
      </c>
      <c r="C72" s="76">
        <v>104</v>
      </c>
      <c r="D72" s="76">
        <v>103</v>
      </c>
      <c r="E72" s="76">
        <v>102</v>
      </c>
      <c r="F72" s="76">
        <v>101</v>
      </c>
      <c r="G72" s="76">
        <v>104</v>
      </c>
      <c r="H72" s="76">
        <v>103</v>
      </c>
      <c r="I72" s="76">
        <v>102</v>
      </c>
      <c r="J72" s="76">
        <v>101</v>
      </c>
      <c r="K72" s="79">
        <v>104</v>
      </c>
      <c r="L72" s="79">
        <v>103</v>
      </c>
      <c r="M72" s="79">
        <v>102</v>
      </c>
      <c r="N72" s="79">
        <v>101</v>
      </c>
    </row>
    <row r="73" spans="1:14" ht="16.5">
      <c r="A73" s="94"/>
      <c r="B73" s="77" t="s">
        <v>17</v>
      </c>
      <c r="C73" s="77">
        <f>VLOOKUP(C72,测绘A7!$A$125:$G$176,2,0)</f>
        <v>89.39</v>
      </c>
      <c r="D73" s="77">
        <f>VLOOKUP(D72,测绘A7!$A$125:$G$176,2,0)</f>
        <v>83.53</v>
      </c>
      <c r="E73" s="77">
        <f>VLOOKUP(E72,测绘A7!$A$125:$G$176,2,0)</f>
        <v>83.53</v>
      </c>
      <c r="F73" s="77">
        <f>VLOOKUP(F72,测绘A7!$A$125:$G$176,2,0)</f>
        <v>88.81</v>
      </c>
      <c r="G73" s="77">
        <f>VLOOKUP(G72,测绘A7!$A$62:$G$124,2,0)</f>
        <v>88.81</v>
      </c>
      <c r="H73" s="77">
        <f>VLOOKUP(H72,测绘A7!$A$62:$G$124,2,0)</f>
        <v>83.53</v>
      </c>
      <c r="I73" s="77">
        <f>VLOOKUP(I72,测绘A7!$A$62:$G$124,2,0)</f>
        <v>83.53</v>
      </c>
      <c r="J73" s="77">
        <f>VLOOKUP(J72,测绘A7!$A$62:$G$124,2,0)</f>
        <v>88.66</v>
      </c>
      <c r="K73" s="81">
        <f>VLOOKUP(K72,测绘A7!$A$6:$G$61,2,0)</f>
        <v>88.66</v>
      </c>
      <c r="L73" s="81">
        <f>VLOOKUP(L72,测绘A7!$A$6:$G$61,2,0)</f>
        <v>83.53</v>
      </c>
      <c r="M73" s="81">
        <f>VLOOKUP(M72,测绘A7!$A$6:$G$61,2,0)</f>
        <v>83.53</v>
      </c>
      <c r="N73" s="81">
        <f>VLOOKUP(N72,测绘A7!$A$6:$G$61,2,0)</f>
        <v>88.81</v>
      </c>
    </row>
    <row r="74" spans="1:14" ht="16.5">
      <c r="A74" s="94"/>
      <c r="B74" s="77" t="s">
        <v>18</v>
      </c>
      <c r="C74" s="77">
        <f>VLOOKUP(C72,测绘A7!$A$125:$G$176,3,0)</f>
        <v>68.459999999999994</v>
      </c>
      <c r="D74" s="77">
        <f>VLOOKUP(D72,测绘A7!$A$125:$G$176,3,0)</f>
        <v>63.97</v>
      </c>
      <c r="E74" s="77">
        <f>VLOOKUP(E72,测绘A7!$A$125:$G$176,3,0)</f>
        <v>63.97</v>
      </c>
      <c r="F74" s="77">
        <f>VLOOKUP(F72,测绘A7!$A$125:$G$176,3,0)</f>
        <v>68.010000000000005</v>
      </c>
      <c r="G74" s="77">
        <f>VLOOKUP(G72,测绘A7!$A$62:$G$124,3,0)</f>
        <v>68.010000000000005</v>
      </c>
      <c r="H74" s="77">
        <f>VLOOKUP(H72,测绘A7!$A$62:$G$124,3,0)</f>
        <v>63.97</v>
      </c>
      <c r="I74" s="77">
        <f>VLOOKUP(I72,测绘A7!$A$62:$G$124,3,0)</f>
        <v>63.97</v>
      </c>
      <c r="J74" s="77">
        <f>VLOOKUP(J72,测绘A7!$A$62:$G$124,3,0)</f>
        <v>67.900000000000006</v>
      </c>
      <c r="K74" s="81">
        <f>VLOOKUP(K72,测绘A7!$A$6:$G$61,3,0)</f>
        <v>67.900000000000006</v>
      </c>
      <c r="L74" s="81">
        <f>VLOOKUP(L72,测绘A7!$A$6:$G$61,3,0)</f>
        <v>63.97</v>
      </c>
      <c r="M74" s="81">
        <f>VLOOKUP(M72,测绘A7!$A$6:$G$61,3,0)</f>
        <v>63.97</v>
      </c>
      <c r="N74" s="81">
        <f>VLOOKUP(N72,测绘A7!$A$6:$G$61,3,0)</f>
        <v>68.010000000000005</v>
      </c>
    </row>
    <row r="75" spans="1:14" ht="16.5">
      <c r="A75" s="94"/>
      <c r="B75" s="77" t="s">
        <v>19</v>
      </c>
      <c r="C75" s="77">
        <v>20000</v>
      </c>
      <c r="D75" s="77">
        <v>20000</v>
      </c>
      <c r="E75" s="77">
        <v>20000</v>
      </c>
      <c r="F75" s="77">
        <v>20000</v>
      </c>
      <c r="G75" s="77">
        <v>20000</v>
      </c>
      <c r="H75" s="77">
        <v>20000</v>
      </c>
      <c r="I75" s="77">
        <v>20000</v>
      </c>
      <c r="J75" s="77">
        <v>20000</v>
      </c>
      <c r="K75" s="81">
        <v>20000</v>
      </c>
      <c r="L75" s="81">
        <v>20000</v>
      </c>
      <c r="M75" s="81">
        <v>20000</v>
      </c>
      <c r="N75" s="81">
        <v>20000</v>
      </c>
    </row>
    <row r="76" spans="1:14" ht="16.5">
      <c r="A76" s="94"/>
      <c r="B76" s="77" t="s">
        <v>20</v>
      </c>
      <c r="C76" s="78">
        <f>ROUND(C77/C74,2)</f>
        <v>26114.52</v>
      </c>
      <c r="D76" s="78">
        <f t="shared" ref="D76:K76" si="118">ROUND(D77/D74,2)</f>
        <v>26115.37</v>
      </c>
      <c r="E76" s="78">
        <f t="shared" si="118"/>
        <v>26115.37</v>
      </c>
      <c r="F76" s="78">
        <f t="shared" si="118"/>
        <v>26116.75</v>
      </c>
      <c r="G76" s="78">
        <f t="shared" si="118"/>
        <v>26116.75</v>
      </c>
      <c r="H76" s="78">
        <f t="shared" si="118"/>
        <v>26115.37</v>
      </c>
      <c r="I76" s="78">
        <f t="shared" si="118"/>
        <v>26115.37</v>
      </c>
      <c r="J76" s="78">
        <f t="shared" si="118"/>
        <v>26114.87</v>
      </c>
      <c r="K76" s="82">
        <f t="shared" si="118"/>
        <v>26114.87</v>
      </c>
      <c r="L76" s="82">
        <f t="shared" ref="L76" si="119">ROUND(L77/L74,2)</f>
        <v>26115.37</v>
      </c>
      <c r="M76" s="82">
        <f t="shared" ref="M76" si="120">ROUND(M77/M74,2)</f>
        <v>26115.37</v>
      </c>
      <c r="N76" s="82">
        <f t="shared" ref="N76" si="121">ROUND(N77/N74,2)</f>
        <v>26116.75</v>
      </c>
    </row>
    <row r="77" spans="1:14" ht="16.5">
      <c r="A77" s="94"/>
      <c r="B77" s="77" t="s">
        <v>21</v>
      </c>
      <c r="C77" s="77">
        <f t="shared" ref="C77:N77" si="122">C75*C73</f>
        <v>1787800</v>
      </c>
      <c r="D77" s="77">
        <f t="shared" si="122"/>
        <v>1670600</v>
      </c>
      <c r="E77" s="77">
        <f t="shared" si="122"/>
        <v>1670600</v>
      </c>
      <c r="F77" s="77">
        <f t="shared" si="122"/>
        <v>1776200</v>
      </c>
      <c r="G77" s="77">
        <f t="shared" si="122"/>
        <v>1776200</v>
      </c>
      <c r="H77" s="77">
        <f t="shared" si="122"/>
        <v>1670600</v>
      </c>
      <c r="I77" s="77">
        <f t="shared" si="122"/>
        <v>1670600</v>
      </c>
      <c r="J77" s="77">
        <f t="shared" si="122"/>
        <v>1773200</v>
      </c>
      <c r="K77" s="81">
        <f t="shared" si="122"/>
        <v>1773200</v>
      </c>
      <c r="L77" s="81">
        <f t="shared" si="122"/>
        <v>1670600</v>
      </c>
      <c r="M77" s="81">
        <f t="shared" si="122"/>
        <v>1670600</v>
      </c>
      <c r="N77" s="81">
        <f t="shared" si="122"/>
        <v>1776200</v>
      </c>
    </row>
    <row r="79" spans="1:14">
      <c r="K79" s="105"/>
      <c r="L79" s="106"/>
      <c r="M79" s="106"/>
      <c r="N79" s="106"/>
    </row>
  </sheetData>
  <mergeCells count="19">
    <mergeCell ref="A1:N1"/>
    <mergeCell ref="C2:F2"/>
    <mergeCell ref="G2:J2"/>
    <mergeCell ref="K2:N2"/>
    <mergeCell ref="A2:A5"/>
    <mergeCell ref="A66:A71"/>
    <mergeCell ref="A72:A77"/>
    <mergeCell ref="C6:F11"/>
    <mergeCell ref="K79:N79"/>
    <mergeCell ref="A36:A41"/>
    <mergeCell ref="A42:A47"/>
    <mergeCell ref="A48:A53"/>
    <mergeCell ref="A54:A59"/>
    <mergeCell ref="A60:A65"/>
    <mergeCell ref="A6:A11"/>
    <mergeCell ref="A12:A17"/>
    <mergeCell ref="A18:A23"/>
    <mergeCell ref="A24:A29"/>
    <mergeCell ref="A30:A35"/>
  </mergeCells>
  <phoneticPr fontId="21" type="noConversion"/>
  <pageMargins left="0.7" right="0.7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36"/>
  <sheetViews>
    <sheetView topLeftCell="A37" workbookViewId="0">
      <selection activeCell="D64" sqref="D64"/>
    </sheetView>
  </sheetViews>
  <sheetFormatPr defaultColWidth="9" defaultRowHeight="13.5"/>
  <cols>
    <col min="1" max="1" width="14" style="46" customWidth="1"/>
    <col min="2" max="2" width="14.625" style="46" customWidth="1"/>
    <col min="3" max="3" width="13.25" style="46" customWidth="1"/>
    <col min="4" max="4" width="11.25" style="46" customWidth="1"/>
    <col min="5" max="5" width="13.5" style="46" customWidth="1"/>
    <col min="6" max="6" width="13.5" style="46" hidden="1" customWidth="1"/>
    <col min="7" max="7" width="18.375" style="46" customWidth="1"/>
    <col min="8" max="8" width="8.25" style="46" customWidth="1"/>
    <col min="9" max="9" width="10.5" style="46" customWidth="1"/>
    <col min="10" max="256" width="9" style="46"/>
    <col min="257" max="257" width="14" style="46" customWidth="1"/>
    <col min="258" max="258" width="14.625" style="46" customWidth="1"/>
    <col min="259" max="259" width="13.25" style="46" customWidth="1"/>
    <col min="260" max="260" width="11.25" style="46" customWidth="1"/>
    <col min="261" max="261" width="13.5" style="46" customWidth="1"/>
    <col min="262" max="262" width="9" style="46" hidden="1" customWidth="1"/>
    <col min="263" max="263" width="18.375" style="46" customWidth="1"/>
    <col min="264" max="264" width="8.25" style="46" customWidth="1"/>
    <col min="265" max="512" width="9" style="46"/>
    <col min="513" max="513" width="14" style="46" customWidth="1"/>
    <col min="514" max="514" width="14.625" style="46" customWidth="1"/>
    <col min="515" max="515" width="13.25" style="46" customWidth="1"/>
    <col min="516" max="516" width="11.25" style="46" customWidth="1"/>
    <col min="517" max="517" width="13.5" style="46" customWidth="1"/>
    <col min="518" max="518" width="9" style="46" hidden="1" customWidth="1"/>
    <col min="519" max="519" width="18.375" style="46" customWidth="1"/>
    <col min="520" max="520" width="8.25" style="46" customWidth="1"/>
    <col min="521" max="768" width="9" style="46"/>
    <col min="769" max="769" width="14" style="46" customWidth="1"/>
    <col min="770" max="770" width="14.625" style="46" customWidth="1"/>
    <col min="771" max="771" width="13.25" style="46" customWidth="1"/>
    <col min="772" max="772" width="11.25" style="46" customWidth="1"/>
    <col min="773" max="773" width="13.5" style="46" customWidth="1"/>
    <col min="774" max="774" width="9" style="46" hidden="1" customWidth="1"/>
    <col min="775" max="775" width="18.375" style="46" customWidth="1"/>
    <col min="776" max="776" width="8.25" style="46" customWidth="1"/>
    <col min="777" max="1024" width="9" style="46"/>
    <col min="1025" max="1025" width="14" style="46" customWidth="1"/>
    <col min="1026" max="1026" width="14.625" style="46" customWidth="1"/>
    <col min="1027" max="1027" width="13.25" style="46" customWidth="1"/>
    <col min="1028" max="1028" width="11.25" style="46" customWidth="1"/>
    <col min="1029" max="1029" width="13.5" style="46" customWidth="1"/>
    <col min="1030" max="1030" width="9" style="46" hidden="1" customWidth="1"/>
    <col min="1031" max="1031" width="18.375" style="46" customWidth="1"/>
    <col min="1032" max="1032" width="8.25" style="46" customWidth="1"/>
    <col min="1033" max="1280" width="9" style="46"/>
    <col min="1281" max="1281" width="14" style="46" customWidth="1"/>
    <col min="1282" max="1282" width="14.625" style="46" customWidth="1"/>
    <col min="1283" max="1283" width="13.25" style="46" customWidth="1"/>
    <col min="1284" max="1284" width="11.25" style="46" customWidth="1"/>
    <col min="1285" max="1285" width="13.5" style="46" customWidth="1"/>
    <col min="1286" max="1286" width="9" style="46" hidden="1" customWidth="1"/>
    <col min="1287" max="1287" width="18.375" style="46" customWidth="1"/>
    <col min="1288" max="1288" width="8.25" style="46" customWidth="1"/>
    <col min="1289" max="1536" width="9" style="46"/>
    <col min="1537" max="1537" width="14" style="46" customWidth="1"/>
    <col min="1538" max="1538" width="14.625" style="46" customWidth="1"/>
    <col min="1539" max="1539" width="13.25" style="46" customWidth="1"/>
    <col min="1540" max="1540" width="11.25" style="46" customWidth="1"/>
    <col min="1541" max="1541" width="13.5" style="46" customWidth="1"/>
    <col min="1542" max="1542" width="9" style="46" hidden="1" customWidth="1"/>
    <col min="1543" max="1543" width="18.375" style="46" customWidth="1"/>
    <col min="1544" max="1544" width="8.25" style="46" customWidth="1"/>
    <col min="1545" max="1792" width="9" style="46"/>
    <col min="1793" max="1793" width="14" style="46" customWidth="1"/>
    <col min="1794" max="1794" width="14.625" style="46" customWidth="1"/>
    <col min="1795" max="1795" width="13.25" style="46" customWidth="1"/>
    <col min="1796" max="1796" width="11.25" style="46" customWidth="1"/>
    <col min="1797" max="1797" width="13.5" style="46" customWidth="1"/>
    <col min="1798" max="1798" width="9" style="46" hidden="1" customWidth="1"/>
    <col min="1799" max="1799" width="18.375" style="46" customWidth="1"/>
    <col min="1800" max="1800" width="8.25" style="46" customWidth="1"/>
    <col min="1801" max="2048" width="9" style="46"/>
    <col min="2049" max="2049" width="14" style="46" customWidth="1"/>
    <col min="2050" max="2050" width="14.625" style="46" customWidth="1"/>
    <col min="2051" max="2051" width="13.25" style="46" customWidth="1"/>
    <col min="2052" max="2052" width="11.25" style="46" customWidth="1"/>
    <col min="2053" max="2053" width="13.5" style="46" customWidth="1"/>
    <col min="2054" max="2054" width="9" style="46" hidden="1" customWidth="1"/>
    <col min="2055" max="2055" width="18.375" style="46" customWidth="1"/>
    <col min="2056" max="2056" width="8.25" style="46" customWidth="1"/>
    <col min="2057" max="2304" width="9" style="46"/>
    <col min="2305" max="2305" width="14" style="46" customWidth="1"/>
    <col min="2306" max="2306" width="14.625" style="46" customWidth="1"/>
    <col min="2307" max="2307" width="13.25" style="46" customWidth="1"/>
    <col min="2308" max="2308" width="11.25" style="46" customWidth="1"/>
    <col min="2309" max="2309" width="13.5" style="46" customWidth="1"/>
    <col min="2310" max="2310" width="9" style="46" hidden="1" customWidth="1"/>
    <col min="2311" max="2311" width="18.375" style="46" customWidth="1"/>
    <col min="2312" max="2312" width="8.25" style="46" customWidth="1"/>
    <col min="2313" max="2560" width="9" style="46"/>
    <col min="2561" max="2561" width="14" style="46" customWidth="1"/>
    <col min="2562" max="2562" width="14.625" style="46" customWidth="1"/>
    <col min="2563" max="2563" width="13.25" style="46" customWidth="1"/>
    <col min="2564" max="2564" width="11.25" style="46" customWidth="1"/>
    <col min="2565" max="2565" width="13.5" style="46" customWidth="1"/>
    <col min="2566" max="2566" width="9" style="46" hidden="1" customWidth="1"/>
    <col min="2567" max="2567" width="18.375" style="46" customWidth="1"/>
    <col min="2568" max="2568" width="8.25" style="46" customWidth="1"/>
    <col min="2569" max="2816" width="9" style="46"/>
    <col min="2817" max="2817" width="14" style="46" customWidth="1"/>
    <col min="2818" max="2818" width="14.625" style="46" customWidth="1"/>
    <col min="2819" max="2819" width="13.25" style="46" customWidth="1"/>
    <col min="2820" max="2820" width="11.25" style="46" customWidth="1"/>
    <col min="2821" max="2821" width="13.5" style="46" customWidth="1"/>
    <col min="2822" max="2822" width="9" style="46" hidden="1" customWidth="1"/>
    <col min="2823" max="2823" width="18.375" style="46" customWidth="1"/>
    <col min="2824" max="2824" width="8.25" style="46" customWidth="1"/>
    <col min="2825" max="3072" width="9" style="46"/>
    <col min="3073" max="3073" width="14" style="46" customWidth="1"/>
    <col min="3074" max="3074" width="14.625" style="46" customWidth="1"/>
    <col min="3075" max="3075" width="13.25" style="46" customWidth="1"/>
    <col min="3076" max="3076" width="11.25" style="46" customWidth="1"/>
    <col min="3077" max="3077" width="13.5" style="46" customWidth="1"/>
    <col min="3078" max="3078" width="9" style="46" hidden="1" customWidth="1"/>
    <col min="3079" max="3079" width="18.375" style="46" customWidth="1"/>
    <col min="3080" max="3080" width="8.25" style="46" customWidth="1"/>
    <col min="3081" max="3328" width="9" style="46"/>
    <col min="3329" max="3329" width="14" style="46" customWidth="1"/>
    <col min="3330" max="3330" width="14.625" style="46" customWidth="1"/>
    <col min="3331" max="3331" width="13.25" style="46" customWidth="1"/>
    <col min="3332" max="3332" width="11.25" style="46" customWidth="1"/>
    <col min="3333" max="3333" width="13.5" style="46" customWidth="1"/>
    <col min="3334" max="3334" width="9" style="46" hidden="1" customWidth="1"/>
    <col min="3335" max="3335" width="18.375" style="46" customWidth="1"/>
    <col min="3336" max="3336" width="8.25" style="46" customWidth="1"/>
    <col min="3337" max="3584" width="9" style="46"/>
    <col min="3585" max="3585" width="14" style="46" customWidth="1"/>
    <col min="3586" max="3586" width="14.625" style="46" customWidth="1"/>
    <col min="3587" max="3587" width="13.25" style="46" customWidth="1"/>
    <col min="3588" max="3588" width="11.25" style="46" customWidth="1"/>
    <col min="3589" max="3589" width="13.5" style="46" customWidth="1"/>
    <col min="3590" max="3590" width="9" style="46" hidden="1" customWidth="1"/>
    <col min="3591" max="3591" width="18.375" style="46" customWidth="1"/>
    <col min="3592" max="3592" width="8.25" style="46" customWidth="1"/>
    <col min="3593" max="3840" width="9" style="46"/>
    <col min="3841" max="3841" width="14" style="46" customWidth="1"/>
    <col min="3842" max="3842" width="14.625" style="46" customWidth="1"/>
    <col min="3843" max="3843" width="13.25" style="46" customWidth="1"/>
    <col min="3844" max="3844" width="11.25" style="46" customWidth="1"/>
    <col min="3845" max="3845" width="13.5" style="46" customWidth="1"/>
    <col min="3846" max="3846" width="9" style="46" hidden="1" customWidth="1"/>
    <col min="3847" max="3847" width="18.375" style="46" customWidth="1"/>
    <col min="3848" max="3848" width="8.25" style="46" customWidth="1"/>
    <col min="3849" max="4096" width="9" style="46"/>
    <col min="4097" max="4097" width="14" style="46" customWidth="1"/>
    <col min="4098" max="4098" width="14.625" style="46" customWidth="1"/>
    <col min="4099" max="4099" width="13.25" style="46" customWidth="1"/>
    <col min="4100" max="4100" width="11.25" style="46" customWidth="1"/>
    <col min="4101" max="4101" width="13.5" style="46" customWidth="1"/>
    <col min="4102" max="4102" width="9" style="46" hidden="1" customWidth="1"/>
    <col min="4103" max="4103" width="18.375" style="46" customWidth="1"/>
    <col min="4104" max="4104" width="8.25" style="46" customWidth="1"/>
    <col min="4105" max="4352" width="9" style="46"/>
    <col min="4353" max="4353" width="14" style="46" customWidth="1"/>
    <col min="4354" max="4354" width="14.625" style="46" customWidth="1"/>
    <col min="4355" max="4355" width="13.25" style="46" customWidth="1"/>
    <col min="4356" max="4356" width="11.25" style="46" customWidth="1"/>
    <col min="4357" max="4357" width="13.5" style="46" customWidth="1"/>
    <col min="4358" max="4358" width="9" style="46" hidden="1" customWidth="1"/>
    <col min="4359" max="4359" width="18.375" style="46" customWidth="1"/>
    <col min="4360" max="4360" width="8.25" style="46" customWidth="1"/>
    <col min="4361" max="4608" width="9" style="46"/>
    <col min="4609" max="4609" width="14" style="46" customWidth="1"/>
    <col min="4610" max="4610" width="14.625" style="46" customWidth="1"/>
    <col min="4611" max="4611" width="13.25" style="46" customWidth="1"/>
    <col min="4612" max="4612" width="11.25" style="46" customWidth="1"/>
    <col min="4613" max="4613" width="13.5" style="46" customWidth="1"/>
    <col min="4614" max="4614" width="9" style="46" hidden="1" customWidth="1"/>
    <col min="4615" max="4615" width="18.375" style="46" customWidth="1"/>
    <col min="4616" max="4616" width="8.25" style="46" customWidth="1"/>
    <col min="4617" max="4864" width="9" style="46"/>
    <col min="4865" max="4865" width="14" style="46" customWidth="1"/>
    <col min="4866" max="4866" width="14.625" style="46" customWidth="1"/>
    <col min="4867" max="4867" width="13.25" style="46" customWidth="1"/>
    <col min="4868" max="4868" width="11.25" style="46" customWidth="1"/>
    <col min="4869" max="4869" width="13.5" style="46" customWidth="1"/>
    <col min="4870" max="4870" width="9" style="46" hidden="1" customWidth="1"/>
    <col min="4871" max="4871" width="18.375" style="46" customWidth="1"/>
    <col min="4872" max="4872" width="8.25" style="46" customWidth="1"/>
    <col min="4873" max="5120" width="9" style="46"/>
    <col min="5121" max="5121" width="14" style="46" customWidth="1"/>
    <col min="5122" max="5122" width="14.625" style="46" customWidth="1"/>
    <col min="5123" max="5123" width="13.25" style="46" customWidth="1"/>
    <col min="5124" max="5124" width="11.25" style="46" customWidth="1"/>
    <col min="5125" max="5125" width="13.5" style="46" customWidth="1"/>
    <col min="5126" max="5126" width="9" style="46" hidden="1" customWidth="1"/>
    <col min="5127" max="5127" width="18.375" style="46" customWidth="1"/>
    <col min="5128" max="5128" width="8.25" style="46" customWidth="1"/>
    <col min="5129" max="5376" width="9" style="46"/>
    <col min="5377" max="5377" width="14" style="46" customWidth="1"/>
    <col min="5378" max="5378" width="14.625" style="46" customWidth="1"/>
    <col min="5379" max="5379" width="13.25" style="46" customWidth="1"/>
    <col min="5380" max="5380" width="11.25" style="46" customWidth="1"/>
    <col min="5381" max="5381" width="13.5" style="46" customWidth="1"/>
    <col min="5382" max="5382" width="9" style="46" hidden="1" customWidth="1"/>
    <col min="5383" max="5383" width="18.375" style="46" customWidth="1"/>
    <col min="5384" max="5384" width="8.25" style="46" customWidth="1"/>
    <col min="5385" max="5632" width="9" style="46"/>
    <col min="5633" max="5633" width="14" style="46" customWidth="1"/>
    <col min="5634" max="5634" width="14.625" style="46" customWidth="1"/>
    <col min="5635" max="5635" width="13.25" style="46" customWidth="1"/>
    <col min="5636" max="5636" width="11.25" style="46" customWidth="1"/>
    <col min="5637" max="5637" width="13.5" style="46" customWidth="1"/>
    <col min="5638" max="5638" width="9" style="46" hidden="1" customWidth="1"/>
    <col min="5639" max="5639" width="18.375" style="46" customWidth="1"/>
    <col min="5640" max="5640" width="8.25" style="46" customWidth="1"/>
    <col min="5641" max="5888" width="9" style="46"/>
    <col min="5889" max="5889" width="14" style="46" customWidth="1"/>
    <col min="5890" max="5890" width="14.625" style="46" customWidth="1"/>
    <col min="5891" max="5891" width="13.25" style="46" customWidth="1"/>
    <col min="5892" max="5892" width="11.25" style="46" customWidth="1"/>
    <col min="5893" max="5893" width="13.5" style="46" customWidth="1"/>
    <col min="5894" max="5894" width="9" style="46" hidden="1" customWidth="1"/>
    <col min="5895" max="5895" width="18.375" style="46" customWidth="1"/>
    <col min="5896" max="5896" width="8.25" style="46" customWidth="1"/>
    <col min="5897" max="6144" width="9" style="46"/>
    <col min="6145" max="6145" width="14" style="46" customWidth="1"/>
    <col min="6146" max="6146" width="14.625" style="46" customWidth="1"/>
    <col min="6147" max="6147" width="13.25" style="46" customWidth="1"/>
    <col min="6148" max="6148" width="11.25" style="46" customWidth="1"/>
    <col min="6149" max="6149" width="13.5" style="46" customWidth="1"/>
    <col min="6150" max="6150" width="9" style="46" hidden="1" customWidth="1"/>
    <col min="6151" max="6151" width="18.375" style="46" customWidth="1"/>
    <col min="6152" max="6152" width="8.25" style="46" customWidth="1"/>
    <col min="6153" max="6400" width="9" style="46"/>
    <col min="6401" max="6401" width="14" style="46" customWidth="1"/>
    <col min="6402" max="6402" width="14.625" style="46" customWidth="1"/>
    <col min="6403" max="6403" width="13.25" style="46" customWidth="1"/>
    <col min="6404" max="6404" width="11.25" style="46" customWidth="1"/>
    <col min="6405" max="6405" width="13.5" style="46" customWidth="1"/>
    <col min="6406" max="6406" width="9" style="46" hidden="1" customWidth="1"/>
    <col min="6407" max="6407" width="18.375" style="46" customWidth="1"/>
    <col min="6408" max="6408" width="8.25" style="46" customWidth="1"/>
    <col min="6409" max="6656" width="9" style="46"/>
    <col min="6657" max="6657" width="14" style="46" customWidth="1"/>
    <col min="6658" max="6658" width="14.625" style="46" customWidth="1"/>
    <col min="6659" max="6659" width="13.25" style="46" customWidth="1"/>
    <col min="6660" max="6660" width="11.25" style="46" customWidth="1"/>
    <col min="6661" max="6661" width="13.5" style="46" customWidth="1"/>
    <col min="6662" max="6662" width="9" style="46" hidden="1" customWidth="1"/>
    <col min="6663" max="6663" width="18.375" style="46" customWidth="1"/>
    <col min="6664" max="6664" width="8.25" style="46" customWidth="1"/>
    <col min="6665" max="6912" width="9" style="46"/>
    <col min="6913" max="6913" width="14" style="46" customWidth="1"/>
    <col min="6914" max="6914" width="14.625" style="46" customWidth="1"/>
    <col min="6915" max="6915" width="13.25" style="46" customWidth="1"/>
    <col min="6916" max="6916" width="11.25" style="46" customWidth="1"/>
    <col min="6917" max="6917" width="13.5" style="46" customWidth="1"/>
    <col min="6918" max="6918" width="9" style="46" hidden="1" customWidth="1"/>
    <col min="6919" max="6919" width="18.375" style="46" customWidth="1"/>
    <col min="6920" max="6920" width="8.25" style="46" customWidth="1"/>
    <col min="6921" max="7168" width="9" style="46"/>
    <col min="7169" max="7169" width="14" style="46" customWidth="1"/>
    <col min="7170" max="7170" width="14.625" style="46" customWidth="1"/>
    <col min="7171" max="7171" width="13.25" style="46" customWidth="1"/>
    <col min="7172" max="7172" width="11.25" style="46" customWidth="1"/>
    <col min="7173" max="7173" width="13.5" style="46" customWidth="1"/>
    <col min="7174" max="7174" width="9" style="46" hidden="1" customWidth="1"/>
    <col min="7175" max="7175" width="18.375" style="46" customWidth="1"/>
    <col min="7176" max="7176" width="8.25" style="46" customWidth="1"/>
    <col min="7177" max="7424" width="9" style="46"/>
    <col min="7425" max="7425" width="14" style="46" customWidth="1"/>
    <col min="7426" max="7426" width="14.625" style="46" customWidth="1"/>
    <col min="7427" max="7427" width="13.25" style="46" customWidth="1"/>
    <col min="7428" max="7428" width="11.25" style="46" customWidth="1"/>
    <col min="7429" max="7429" width="13.5" style="46" customWidth="1"/>
    <col min="7430" max="7430" width="9" style="46" hidden="1" customWidth="1"/>
    <col min="7431" max="7431" width="18.375" style="46" customWidth="1"/>
    <col min="7432" max="7432" width="8.25" style="46" customWidth="1"/>
    <col min="7433" max="7680" width="9" style="46"/>
    <col min="7681" max="7681" width="14" style="46" customWidth="1"/>
    <col min="7682" max="7682" width="14.625" style="46" customWidth="1"/>
    <col min="7683" max="7683" width="13.25" style="46" customWidth="1"/>
    <col min="7684" max="7684" width="11.25" style="46" customWidth="1"/>
    <col min="7685" max="7685" width="13.5" style="46" customWidth="1"/>
    <col min="7686" max="7686" width="9" style="46" hidden="1" customWidth="1"/>
    <col min="7687" max="7687" width="18.375" style="46" customWidth="1"/>
    <col min="7688" max="7688" width="8.25" style="46" customWidth="1"/>
    <col min="7689" max="7936" width="9" style="46"/>
    <col min="7937" max="7937" width="14" style="46" customWidth="1"/>
    <col min="7938" max="7938" width="14.625" style="46" customWidth="1"/>
    <col min="7939" max="7939" width="13.25" style="46" customWidth="1"/>
    <col min="7940" max="7940" width="11.25" style="46" customWidth="1"/>
    <col min="7941" max="7941" width="13.5" style="46" customWidth="1"/>
    <col min="7942" max="7942" width="9" style="46" hidden="1" customWidth="1"/>
    <col min="7943" max="7943" width="18.375" style="46" customWidth="1"/>
    <col min="7944" max="7944" width="8.25" style="46" customWidth="1"/>
    <col min="7945" max="8192" width="9" style="46"/>
    <col min="8193" max="8193" width="14" style="46" customWidth="1"/>
    <col min="8194" max="8194" width="14.625" style="46" customWidth="1"/>
    <col min="8195" max="8195" width="13.25" style="46" customWidth="1"/>
    <col min="8196" max="8196" width="11.25" style="46" customWidth="1"/>
    <col min="8197" max="8197" width="13.5" style="46" customWidth="1"/>
    <col min="8198" max="8198" width="9" style="46" hidden="1" customWidth="1"/>
    <col min="8199" max="8199" width="18.375" style="46" customWidth="1"/>
    <col min="8200" max="8200" width="8.25" style="46" customWidth="1"/>
    <col min="8201" max="8448" width="9" style="46"/>
    <col min="8449" max="8449" width="14" style="46" customWidth="1"/>
    <col min="8450" max="8450" width="14.625" style="46" customWidth="1"/>
    <col min="8451" max="8451" width="13.25" style="46" customWidth="1"/>
    <col min="8452" max="8452" width="11.25" style="46" customWidth="1"/>
    <col min="8453" max="8453" width="13.5" style="46" customWidth="1"/>
    <col min="8454" max="8454" width="9" style="46" hidden="1" customWidth="1"/>
    <col min="8455" max="8455" width="18.375" style="46" customWidth="1"/>
    <col min="8456" max="8456" width="8.25" style="46" customWidth="1"/>
    <col min="8457" max="8704" width="9" style="46"/>
    <col min="8705" max="8705" width="14" style="46" customWidth="1"/>
    <col min="8706" max="8706" width="14.625" style="46" customWidth="1"/>
    <col min="8707" max="8707" width="13.25" style="46" customWidth="1"/>
    <col min="8708" max="8708" width="11.25" style="46" customWidth="1"/>
    <col min="8709" max="8709" width="13.5" style="46" customWidth="1"/>
    <col min="8710" max="8710" width="9" style="46" hidden="1" customWidth="1"/>
    <col min="8711" max="8711" width="18.375" style="46" customWidth="1"/>
    <col min="8712" max="8712" width="8.25" style="46" customWidth="1"/>
    <col min="8713" max="8960" width="9" style="46"/>
    <col min="8961" max="8961" width="14" style="46" customWidth="1"/>
    <col min="8962" max="8962" width="14.625" style="46" customWidth="1"/>
    <col min="8963" max="8963" width="13.25" style="46" customWidth="1"/>
    <col min="8964" max="8964" width="11.25" style="46" customWidth="1"/>
    <col min="8965" max="8965" width="13.5" style="46" customWidth="1"/>
    <col min="8966" max="8966" width="9" style="46" hidden="1" customWidth="1"/>
    <col min="8967" max="8967" width="18.375" style="46" customWidth="1"/>
    <col min="8968" max="8968" width="8.25" style="46" customWidth="1"/>
    <col min="8969" max="9216" width="9" style="46"/>
    <col min="9217" max="9217" width="14" style="46" customWidth="1"/>
    <col min="9218" max="9218" width="14.625" style="46" customWidth="1"/>
    <col min="9219" max="9219" width="13.25" style="46" customWidth="1"/>
    <col min="9220" max="9220" width="11.25" style="46" customWidth="1"/>
    <col min="9221" max="9221" width="13.5" style="46" customWidth="1"/>
    <col min="9222" max="9222" width="9" style="46" hidden="1" customWidth="1"/>
    <col min="9223" max="9223" width="18.375" style="46" customWidth="1"/>
    <col min="9224" max="9224" width="8.25" style="46" customWidth="1"/>
    <col min="9225" max="9472" width="9" style="46"/>
    <col min="9473" max="9473" width="14" style="46" customWidth="1"/>
    <col min="9474" max="9474" width="14.625" style="46" customWidth="1"/>
    <col min="9475" max="9475" width="13.25" style="46" customWidth="1"/>
    <col min="9476" max="9476" width="11.25" style="46" customWidth="1"/>
    <col min="9477" max="9477" width="13.5" style="46" customWidth="1"/>
    <col min="9478" max="9478" width="9" style="46" hidden="1" customWidth="1"/>
    <col min="9479" max="9479" width="18.375" style="46" customWidth="1"/>
    <col min="9480" max="9480" width="8.25" style="46" customWidth="1"/>
    <col min="9481" max="9728" width="9" style="46"/>
    <col min="9729" max="9729" width="14" style="46" customWidth="1"/>
    <col min="9730" max="9730" width="14.625" style="46" customWidth="1"/>
    <col min="9731" max="9731" width="13.25" style="46" customWidth="1"/>
    <col min="9732" max="9732" width="11.25" style="46" customWidth="1"/>
    <col min="9733" max="9733" width="13.5" style="46" customWidth="1"/>
    <col min="9734" max="9734" width="9" style="46" hidden="1" customWidth="1"/>
    <col min="9735" max="9735" width="18.375" style="46" customWidth="1"/>
    <col min="9736" max="9736" width="8.25" style="46" customWidth="1"/>
    <col min="9737" max="9984" width="9" style="46"/>
    <col min="9985" max="9985" width="14" style="46" customWidth="1"/>
    <col min="9986" max="9986" width="14.625" style="46" customWidth="1"/>
    <col min="9987" max="9987" width="13.25" style="46" customWidth="1"/>
    <col min="9988" max="9988" width="11.25" style="46" customWidth="1"/>
    <col min="9989" max="9989" width="13.5" style="46" customWidth="1"/>
    <col min="9990" max="9990" width="9" style="46" hidden="1" customWidth="1"/>
    <col min="9991" max="9991" width="18.375" style="46" customWidth="1"/>
    <col min="9992" max="9992" width="8.25" style="46" customWidth="1"/>
    <col min="9993" max="10240" width="9" style="46"/>
    <col min="10241" max="10241" width="14" style="46" customWidth="1"/>
    <col min="10242" max="10242" width="14.625" style="46" customWidth="1"/>
    <col min="10243" max="10243" width="13.25" style="46" customWidth="1"/>
    <col min="10244" max="10244" width="11.25" style="46" customWidth="1"/>
    <col min="10245" max="10245" width="13.5" style="46" customWidth="1"/>
    <col min="10246" max="10246" width="9" style="46" hidden="1" customWidth="1"/>
    <col min="10247" max="10247" width="18.375" style="46" customWidth="1"/>
    <col min="10248" max="10248" width="8.25" style="46" customWidth="1"/>
    <col min="10249" max="10496" width="9" style="46"/>
    <col min="10497" max="10497" width="14" style="46" customWidth="1"/>
    <col min="10498" max="10498" width="14.625" style="46" customWidth="1"/>
    <col min="10499" max="10499" width="13.25" style="46" customWidth="1"/>
    <col min="10500" max="10500" width="11.25" style="46" customWidth="1"/>
    <col min="10501" max="10501" width="13.5" style="46" customWidth="1"/>
    <col min="10502" max="10502" width="9" style="46" hidden="1" customWidth="1"/>
    <col min="10503" max="10503" width="18.375" style="46" customWidth="1"/>
    <col min="10504" max="10504" width="8.25" style="46" customWidth="1"/>
    <col min="10505" max="10752" width="9" style="46"/>
    <col min="10753" max="10753" width="14" style="46" customWidth="1"/>
    <col min="10754" max="10754" width="14.625" style="46" customWidth="1"/>
    <col min="10755" max="10755" width="13.25" style="46" customWidth="1"/>
    <col min="10756" max="10756" width="11.25" style="46" customWidth="1"/>
    <col min="10757" max="10757" width="13.5" style="46" customWidth="1"/>
    <col min="10758" max="10758" width="9" style="46" hidden="1" customWidth="1"/>
    <col min="10759" max="10759" width="18.375" style="46" customWidth="1"/>
    <col min="10760" max="10760" width="8.25" style="46" customWidth="1"/>
    <col min="10761" max="11008" width="9" style="46"/>
    <col min="11009" max="11009" width="14" style="46" customWidth="1"/>
    <col min="11010" max="11010" width="14.625" style="46" customWidth="1"/>
    <col min="11011" max="11011" width="13.25" style="46" customWidth="1"/>
    <col min="11012" max="11012" width="11.25" style="46" customWidth="1"/>
    <col min="11013" max="11013" width="13.5" style="46" customWidth="1"/>
    <col min="11014" max="11014" width="9" style="46" hidden="1" customWidth="1"/>
    <col min="11015" max="11015" width="18.375" style="46" customWidth="1"/>
    <col min="11016" max="11016" width="8.25" style="46" customWidth="1"/>
    <col min="11017" max="11264" width="9" style="46"/>
    <col min="11265" max="11265" width="14" style="46" customWidth="1"/>
    <col min="11266" max="11266" width="14.625" style="46" customWidth="1"/>
    <col min="11267" max="11267" width="13.25" style="46" customWidth="1"/>
    <col min="11268" max="11268" width="11.25" style="46" customWidth="1"/>
    <col min="11269" max="11269" width="13.5" style="46" customWidth="1"/>
    <col min="11270" max="11270" width="9" style="46" hidden="1" customWidth="1"/>
    <col min="11271" max="11271" width="18.375" style="46" customWidth="1"/>
    <col min="11272" max="11272" width="8.25" style="46" customWidth="1"/>
    <col min="11273" max="11520" width="9" style="46"/>
    <col min="11521" max="11521" width="14" style="46" customWidth="1"/>
    <col min="11522" max="11522" width="14.625" style="46" customWidth="1"/>
    <col min="11523" max="11523" width="13.25" style="46" customWidth="1"/>
    <col min="11524" max="11524" width="11.25" style="46" customWidth="1"/>
    <col min="11525" max="11525" width="13.5" style="46" customWidth="1"/>
    <col min="11526" max="11526" width="9" style="46" hidden="1" customWidth="1"/>
    <col min="11527" max="11527" width="18.375" style="46" customWidth="1"/>
    <col min="11528" max="11528" width="8.25" style="46" customWidth="1"/>
    <col min="11529" max="11776" width="9" style="46"/>
    <col min="11777" max="11777" width="14" style="46" customWidth="1"/>
    <col min="11778" max="11778" width="14.625" style="46" customWidth="1"/>
    <col min="11779" max="11779" width="13.25" style="46" customWidth="1"/>
    <col min="11780" max="11780" width="11.25" style="46" customWidth="1"/>
    <col min="11781" max="11781" width="13.5" style="46" customWidth="1"/>
    <col min="11782" max="11782" width="9" style="46" hidden="1" customWidth="1"/>
    <col min="11783" max="11783" width="18.375" style="46" customWidth="1"/>
    <col min="11784" max="11784" width="8.25" style="46" customWidth="1"/>
    <col min="11785" max="12032" width="9" style="46"/>
    <col min="12033" max="12033" width="14" style="46" customWidth="1"/>
    <col min="12034" max="12034" width="14.625" style="46" customWidth="1"/>
    <col min="12035" max="12035" width="13.25" style="46" customWidth="1"/>
    <col min="12036" max="12036" width="11.25" style="46" customWidth="1"/>
    <col min="12037" max="12037" width="13.5" style="46" customWidth="1"/>
    <col min="12038" max="12038" width="9" style="46" hidden="1" customWidth="1"/>
    <col min="12039" max="12039" width="18.375" style="46" customWidth="1"/>
    <col min="12040" max="12040" width="8.25" style="46" customWidth="1"/>
    <col min="12041" max="12288" width="9" style="46"/>
    <col min="12289" max="12289" width="14" style="46" customWidth="1"/>
    <col min="12290" max="12290" width="14.625" style="46" customWidth="1"/>
    <col min="12291" max="12291" width="13.25" style="46" customWidth="1"/>
    <col min="12292" max="12292" width="11.25" style="46" customWidth="1"/>
    <col min="12293" max="12293" width="13.5" style="46" customWidth="1"/>
    <col min="12294" max="12294" width="9" style="46" hidden="1" customWidth="1"/>
    <col min="12295" max="12295" width="18.375" style="46" customWidth="1"/>
    <col min="12296" max="12296" width="8.25" style="46" customWidth="1"/>
    <col min="12297" max="12544" width="9" style="46"/>
    <col min="12545" max="12545" width="14" style="46" customWidth="1"/>
    <col min="12546" max="12546" width="14.625" style="46" customWidth="1"/>
    <col min="12547" max="12547" width="13.25" style="46" customWidth="1"/>
    <col min="12548" max="12548" width="11.25" style="46" customWidth="1"/>
    <col min="12549" max="12549" width="13.5" style="46" customWidth="1"/>
    <col min="12550" max="12550" width="9" style="46" hidden="1" customWidth="1"/>
    <col min="12551" max="12551" width="18.375" style="46" customWidth="1"/>
    <col min="12552" max="12552" width="8.25" style="46" customWidth="1"/>
    <col min="12553" max="12800" width="9" style="46"/>
    <col min="12801" max="12801" width="14" style="46" customWidth="1"/>
    <col min="12802" max="12802" width="14.625" style="46" customWidth="1"/>
    <col min="12803" max="12803" width="13.25" style="46" customWidth="1"/>
    <col min="12804" max="12804" width="11.25" style="46" customWidth="1"/>
    <col min="12805" max="12805" width="13.5" style="46" customWidth="1"/>
    <col min="12806" max="12806" width="9" style="46" hidden="1" customWidth="1"/>
    <col min="12807" max="12807" width="18.375" style="46" customWidth="1"/>
    <col min="12808" max="12808" width="8.25" style="46" customWidth="1"/>
    <col min="12809" max="13056" width="9" style="46"/>
    <col min="13057" max="13057" width="14" style="46" customWidth="1"/>
    <col min="13058" max="13058" width="14.625" style="46" customWidth="1"/>
    <col min="13059" max="13059" width="13.25" style="46" customWidth="1"/>
    <col min="13060" max="13060" width="11.25" style="46" customWidth="1"/>
    <col min="13061" max="13061" width="13.5" style="46" customWidth="1"/>
    <col min="13062" max="13062" width="9" style="46" hidden="1" customWidth="1"/>
    <col min="13063" max="13063" width="18.375" style="46" customWidth="1"/>
    <col min="13064" max="13064" width="8.25" style="46" customWidth="1"/>
    <col min="13065" max="13312" width="9" style="46"/>
    <col min="13313" max="13313" width="14" style="46" customWidth="1"/>
    <col min="13314" max="13314" width="14.625" style="46" customWidth="1"/>
    <col min="13315" max="13315" width="13.25" style="46" customWidth="1"/>
    <col min="13316" max="13316" width="11.25" style="46" customWidth="1"/>
    <col min="13317" max="13317" width="13.5" style="46" customWidth="1"/>
    <col min="13318" max="13318" width="9" style="46" hidden="1" customWidth="1"/>
    <col min="13319" max="13319" width="18.375" style="46" customWidth="1"/>
    <col min="13320" max="13320" width="8.25" style="46" customWidth="1"/>
    <col min="13321" max="13568" width="9" style="46"/>
    <col min="13569" max="13569" width="14" style="46" customWidth="1"/>
    <col min="13570" max="13570" width="14.625" style="46" customWidth="1"/>
    <col min="13571" max="13571" width="13.25" style="46" customWidth="1"/>
    <col min="13572" max="13572" width="11.25" style="46" customWidth="1"/>
    <col min="13573" max="13573" width="13.5" style="46" customWidth="1"/>
    <col min="13574" max="13574" width="9" style="46" hidden="1" customWidth="1"/>
    <col min="13575" max="13575" width="18.375" style="46" customWidth="1"/>
    <col min="13576" max="13576" width="8.25" style="46" customWidth="1"/>
    <col min="13577" max="13824" width="9" style="46"/>
    <col min="13825" max="13825" width="14" style="46" customWidth="1"/>
    <col min="13826" max="13826" width="14.625" style="46" customWidth="1"/>
    <col min="13827" max="13827" width="13.25" style="46" customWidth="1"/>
    <col min="13828" max="13828" width="11.25" style="46" customWidth="1"/>
    <col min="13829" max="13829" width="13.5" style="46" customWidth="1"/>
    <col min="13830" max="13830" width="9" style="46" hidden="1" customWidth="1"/>
    <col min="13831" max="13831" width="18.375" style="46" customWidth="1"/>
    <col min="13832" max="13832" width="8.25" style="46" customWidth="1"/>
    <col min="13833" max="14080" width="9" style="46"/>
    <col min="14081" max="14081" width="14" style="46" customWidth="1"/>
    <col min="14082" max="14082" width="14.625" style="46" customWidth="1"/>
    <col min="14083" max="14083" width="13.25" style="46" customWidth="1"/>
    <col min="14084" max="14084" width="11.25" style="46" customWidth="1"/>
    <col min="14085" max="14085" width="13.5" style="46" customWidth="1"/>
    <col min="14086" max="14086" width="9" style="46" hidden="1" customWidth="1"/>
    <col min="14087" max="14087" width="18.375" style="46" customWidth="1"/>
    <col min="14088" max="14088" width="8.25" style="46" customWidth="1"/>
    <col min="14089" max="14336" width="9" style="46"/>
    <col min="14337" max="14337" width="14" style="46" customWidth="1"/>
    <col min="14338" max="14338" width="14.625" style="46" customWidth="1"/>
    <col min="14339" max="14339" width="13.25" style="46" customWidth="1"/>
    <col min="14340" max="14340" width="11.25" style="46" customWidth="1"/>
    <col min="14341" max="14341" width="13.5" style="46" customWidth="1"/>
    <col min="14342" max="14342" width="9" style="46" hidden="1" customWidth="1"/>
    <col min="14343" max="14343" width="18.375" style="46" customWidth="1"/>
    <col min="14344" max="14344" width="8.25" style="46" customWidth="1"/>
    <col min="14345" max="14592" width="9" style="46"/>
    <col min="14593" max="14593" width="14" style="46" customWidth="1"/>
    <col min="14594" max="14594" width="14.625" style="46" customWidth="1"/>
    <col min="14595" max="14595" width="13.25" style="46" customWidth="1"/>
    <col min="14596" max="14596" width="11.25" style="46" customWidth="1"/>
    <col min="14597" max="14597" width="13.5" style="46" customWidth="1"/>
    <col min="14598" max="14598" width="9" style="46" hidden="1" customWidth="1"/>
    <col min="14599" max="14599" width="18.375" style="46" customWidth="1"/>
    <col min="14600" max="14600" width="8.25" style="46" customWidth="1"/>
    <col min="14601" max="14848" width="9" style="46"/>
    <col min="14849" max="14849" width="14" style="46" customWidth="1"/>
    <col min="14850" max="14850" width="14.625" style="46" customWidth="1"/>
    <col min="14851" max="14851" width="13.25" style="46" customWidth="1"/>
    <col min="14852" max="14852" width="11.25" style="46" customWidth="1"/>
    <col min="14853" max="14853" width="13.5" style="46" customWidth="1"/>
    <col min="14854" max="14854" width="9" style="46" hidden="1" customWidth="1"/>
    <col min="14855" max="14855" width="18.375" style="46" customWidth="1"/>
    <col min="14856" max="14856" width="8.25" style="46" customWidth="1"/>
    <col min="14857" max="15104" width="9" style="46"/>
    <col min="15105" max="15105" width="14" style="46" customWidth="1"/>
    <col min="15106" max="15106" width="14.625" style="46" customWidth="1"/>
    <col min="15107" max="15107" width="13.25" style="46" customWidth="1"/>
    <col min="15108" max="15108" width="11.25" style="46" customWidth="1"/>
    <col min="15109" max="15109" width="13.5" style="46" customWidth="1"/>
    <col min="15110" max="15110" width="9" style="46" hidden="1" customWidth="1"/>
    <col min="15111" max="15111" width="18.375" style="46" customWidth="1"/>
    <col min="15112" max="15112" width="8.25" style="46" customWidth="1"/>
    <col min="15113" max="15360" width="9" style="46"/>
    <col min="15361" max="15361" width="14" style="46" customWidth="1"/>
    <col min="15362" max="15362" width="14.625" style="46" customWidth="1"/>
    <col min="15363" max="15363" width="13.25" style="46" customWidth="1"/>
    <col min="15364" max="15364" width="11.25" style="46" customWidth="1"/>
    <col min="15365" max="15365" width="13.5" style="46" customWidth="1"/>
    <col min="15366" max="15366" width="9" style="46" hidden="1" customWidth="1"/>
    <col min="15367" max="15367" width="18.375" style="46" customWidth="1"/>
    <col min="15368" max="15368" width="8.25" style="46" customWidth="1"/>
    <col min="15369" max="15616" width="9" style="46"/>
    <col min="15617" max="15617" width="14" style="46" customWidth="1"/>
    <col min="15618" max="15618" width="14.625" style="46" customWidth="1"/>
    <col min="15619" max="15619" width="13.25" style="46" customWidth="1"/>
    <col min="15620" max="15620" width="11.25" style="46" customWidth="1"/>
    <col min="15621" max="15621" width="13.5" style="46" customWidth="1"/>
    <col min="15622" max="15622" width="9" style="46" hidden="1" customWidth="1"/>
    <col min="15623" max="15623" width="18.375" style="46" customWidth="1"/>
    <col min="15624" max="15624" width="8.25" style="46" customWidth="1"/>
    <col min="15625" max="15872" width="9" style="46"/>
    <col min="15873" max="15873" width="14" style="46" customWidth="1"/>
    <col min="15874" max="15874" width="14.625" style="46" customWidth="1"/>
    <col min="15875" max="15875" width="13.25" style="46" customWidth="1"/>
    <col min="15876" max="15876" width="11.25" style="46" customWidth="1"/>
    <col min="15877" max="15877" width="13.5" style="46" customWidth="1"/>
    <col min="15878" max="15878" width="9" style="46" hidden="1" customWidth="1"/>
    <col min="15879" max="15879" width="18.375" style="46" customWidth="1"/>
    <col min="15880" max="15880" width="8.25" style="46" customWidth="1"/>
    <col min="15881" max="16128" width="9" style="46"/>
    <col min="16129" max="16129" width="14" style="46" customWidth="1"/>
    <col min="16130" max="16130" width="14.625" style="46" customWidth="1"/>
    <col min="16131" max="16131" width="13.25" style="46" customWidth="1"/>
    <col min="16132" max="16132" width="11.25" style="46" customWidth="1"/>
    <col min="16133" max="16133" width="13.5" style="46" customWidth="1"/>
    <col min="16134" max="16134" width="9" style="46" hidden="1" customWidth="1"/>
    <col min="16135" max="16135" width="18.375" style="46" customWidth="1"/>
    <col min="16136" max="16136" width="8.25" style="46" customWidth="1"/>
    <col min="16137" max="16384" width="9" style="46"/>
  </cols>
  <sheetData>
    <row r="1" spans="1:9" ht="18" customHeight="1">
      <c r="A1" s="53" t="s">
        <v>46</v>
      </c>
      <c r="B1" s="53"/>
      <c r="C1" s="53"/>
      <c r="D1" s="53"/>
      <c r="E1" s="53"/>
      <c r="F1" s="53"/>
      <c r="G1" s="53"/>
      <c r="H1" s="47"/>
    </row>
    <row r="2" spans="1:9" ht="18" customHeight="1">
      <c r="A2" s="54" t="s">
        <v>47</v>
      </c>
      <c r="B2" s="54"/>
      <c r="C2" s="54"/>
      <c r="D2" s="54"/>
      <c r="E2" s="54"/>
      <c r="F2" s="54"/>
      <c r="G2" s="54"/>
      <c r="H2" s="47"/>
    </row>
    <row r="3" spans="1:9" ht="18" customHeight="1">
      <c r="A3" s="61" t="s">
        <v>48</v>
      </c>
      <c r="B3" s="62" t="s">
        <v>49</v>
      </c>
      <c r="C3" s="63" t="s">
        <v>50</v>
      </c>
      <c r="D3" s="64"/>
      <c r="E3" s="65"/>
      <c r="F3" s="34"/>
      <c r="G3" s="42" t="s">
        <v>51</v>
      </c>
      <c r="H3" s="47"/>
    </row>
    <row r="4" spans="1:9" ht="18" customHeight="1">
      <c r="A4" s="66"/>
      <c r="B4" s="67"/>
      <c r="C4" s="68" t="s">
        <v>52</v>
      </c>
      <c r="D4" s="68" t="s">
        <v>53</v>
      </c>
      <c r="E4" s="69" t="s">
        <v>54</v>
      </c>
      <c r="F4" s="35"/>
      <c r="G4" s="42">
        <v>0.30569299999999999</v>
      </c>
      <c r="H4" s="48"/>
    </row>
    <row r="5" spans="1:9" ht="18" customHeight="1">
      <c r="A5" s="70"/>
      <c r="B5" s="71"/>
      <c r="C5" s="72"/>
      <c r="D5" s="72"/>
      <c r="E5" s="73"/>
      <c r="F5" s="35"/>
      <c r="G5" s="42" t="s">
        <v>55</v>
      </c>
      <c r="H5" s="49"/>
    </row>
    <row r="6" spans="1:9" ht="18" customHeight="1">
      <c r="A6" s="41" t="s">
        <v>43</v>
      </c>
      <c r="B6" s="43"/>
      <c r="C6" s="36"/>
      <c r="D6" s="36"/>
      <c r="E6" s="43"/>
      <c r="F6" s="43"/>
      <c r="G6" s="44"/>
      <c r="H6" s="50"/>
    </row>
    <row r="7" spans="1:9" ht="18" customHeight="1">
      <c r="A7" s="37">
        <v>101</v>
      </c>
      <c r="B7" s="37">
        <v>89.39</v>
      </c>
      <c r="C7" s="38">
        <v>68.459999999999994</v>
      </c>
      <c r="D7" s="38">
        <v>4.32</v>
      </c>
      <c r="E7" s="37">
        <v>20.93</v>
      </c>
      <c r="F7" s="43"/>
      <c r="G7" s="44"/>
      <c r="H7" s="50"/>
      <c r="I7" s="51">
        <f>B36+B73+B110+B147+B184+B221+B258+B295</f>
        <v>17901.39</v>
      </c>
    </row>
    <row r="8" spans="1:9" ht="18" customHeight="1">
      <c r="A8" s="37">
        <v>102</v>
      </c>
      <c r="B8" s="37">
        <v>66.42</v>
      </c>
      <c r="C8" s="38">
        <v>50.87</v>
      </c>
      <c r="D8" s="38">
        <v>4.1100000000000003</v>
      </c>
      <c r="E8" s="37">
        <v>15.55</v>
      </c>
      <c r="F8" s="43"/>
      <c r="G8" s="44"/>
      <c r="H8" s="50"/>
    </row>
    <row r="9" spans="1:9" ht="18" customHeight="1">
      <c r="A9" s="37">
        <v>103</v>
      </c>
      <c r="B9" s="37">
        <v>83.53</v>
      </c>
      <c r="C9" s="38">
        <v>63.97</v>
      </c>
      <c r="D9" s="38">
        <v>4.1100000000000003</v>
      </c>
      <c r="E9" s="37">
        <v>19.559999999999999</v>
      </c>
      <c r="F9" s="43"/>
      <c r="G9" s="44"/>
      <c r="H9" s="50"/>
    </row>
    <row r="10" spans="1:9" ht="18" customHeight="1">
      <c r="A10" s="37">
        <v>104</v>
      </c>
      <c r="B10" s="37">
        <v>88.8</v>
      </c>
      <c r="C10" s="38">
        <v>68.010000000000005</v>
      </c>
      <c r="D10" s="38">
        <v>4.22</v>
      </c>
      <c r="E10" s="37">
        <v>20.79</v>
      </c>
      <c r="F10" s="43"/>
      <c r="G10" s="44"/>
      <c r="H10" s="50"/>
    </row>
    <row r="11" spans="1:9" ht="18" customHeight="1">
      <c r="A11" s="37">
        <v>201</v>
      </c>
      <c r="B11" s="37">
        <v>89.39</v>
      </c>
      <c r="C11" s="38">
        <v>68.459999999999994</v>
      </c>
      <c r="D11" s="38">
        <v>4.32</v>
      </c>
      <c r="E11" s="37">
        <v>20.93</v>
      </c>
      <c r="F11" s="43"/>
      <c r="G11" s="44"/>
      <c r="H11" s="50"/>
    </row>
    <row r="12" spans="1:9" ht="18" customHeight="1">
      <c r="A12" s="37">
        <v>202</v>
      </c>
      <c r="B12" s="37">
        <v>83.53</v>
      </c>
      <c r="C12" s="38">
        <v>63.97</v>
      </c>
      <c r="D12" s="37">
        <v>4.1100000000000003</v>
      </c>
      <c r="E12" s="37">
        <v>19.559999999999999</v>
      </c>
      <c r="F12" s="43"/>
      <c r="G12" s="44"/>
      <c r="H12" s="50"/>
    </row>
    <row r="13" spans="1:9" ht="18" customHeight="1">
      <c r="A13" s="37">
        <v>203</v>
      </c>
      <c r="B13" s="37">
        <v>83.53</v>
      </c>
      <c r="C13" s="38">
        <v>63.97</v>
      </c>
      <c r="D13" s="38">
        <v>4.1100000000000003</v>
      </c>
      <c r="E13" s="37">
        <v>19.559999999999999</v>
      </c>
      <c r="F13" s="43"/>
      <c r="G13" s="44"/>
      <c r="H13" s="50"/>
    </row>
    <row r="14" spans="1:9" ht="18" customHeight="1">
      <c r="A14" s="37">
        <v>204</v>
      </c>
      <c r="B14" s="37">
        <v>88.8</v>
      </c>
      <c r="C14" s="38">
        <v>68.010000000000005</v>
      </c>
      <c r="D14" s="38">
        <v>4.22</v>
      </c>
      <c r="E14" s="37">
        <v>20.79</v>
      </c>
      <c r="F14" s="43"/>
      <c r="G14" s="44"/>
      <c r="H14" s="50"/>
    </row>
    <row r="15" spans="1:9" ht="18" customHeight="1">
      <c r="A15" s="37">
        <v>301</v>
      </c>
      <c r="B15" s="37">
        <v>89.47</v>
      </c>
      <c r="C15" s="38">
        <v>68.52</v>
      </c>
      <c r="D15" s="38">
        <v>4.32</v>
      </c>
      <c r="E15" s="37">
        <v>20.95</v>
      </c>
      <c r="F15" s="43"/>
      <c r="G15" s="44"/>
      <c r="H15" s="50"/>
    </row>
    <row r="16" spans="1:9" ht="18" customHeight="1">
      <c r="A16" s="37">
        <v>302</v>
      </c>
      <c r="B16" s="37">
        <v>83.53</v>
      </c>
      <c r="C16" s="38">
        <v>63.97</v>
      </c>
      <c r="D16" s="38">
        <v>4.1100000000000003</v>
      </c>
      <c r="E16" s="37">
        <v>19.559999999999999</v>
      </c>
      <c r="F16" s="43"/>
      <c r="G16" s="44"/>
      <c r="H16" s="50"/>
    </row>
    <row r="17" spans="1:14" ht="18" customHeight="1">
      <c r="A17" s="37">
        <v>303</v>
      </c>
      <c r="B17" s="37">
        <v>83.53</v>
      </c>
      <c r="C17" s="38">
        <v>63.97</v>
      </c>
      <c r="D17" s="38">
        <v>4.1100000000000003</v>
      </c>
      <c r="E17" s="37">
        <v>19.559999999999999</v>
      </c>
      <c r="F17" s="43"/>
      <c r="G17" s="44"/>
      <c r="H17" s="50"/>
      <c r="L17" s="46" t="s">
        <v>56</v>
      </c>
    </row>
    <row r="18" spans="1:14" ht="18" customHeight="1">
      <c r="A18" s="37">
        <v>304</v>
      </c>
      <c r="B18" s="37">
        <v>88.87</v>
      </c>
      <c r="C18" s="38">
        <v>68.06</v>
      </c>
      <c r="D18" s="37">
        <v>4.22</v>
      </c>
      <c r="E18" s="37">
        <v>20.81</v>
      </c>
      <c r="F18" s="43"/>
      <c r="G18" s="44"/>
      <c r="H18" s="50"/>
    </row>
    <row r="19" spans="1:14" ht="18" customHeight="1">
      <c r="A19" s="37">
        <v>401</v>
      </c>
      <c r="B19" s="37">
        <v>89.47</v>
      </c>
      <c r="C19" s="38">
        <v>68.52</v>
      </c>
      <c r="D19" s="37">
        <v>4.32</v>
      </c>
      <c r="E19" s="37">
        <v>20.95</v>
      </c>
      <c r="F19" s="43"/>
      <c r="G19" s="44"/>
      <c r="H19" s="50"/>
    </row>
    <row r="20" spans="1:14" ht="18" customHeight="1">
      <c r="A20" s="37">
        <v>402</v>
      </c>
      <c r="B20" s="37">
        <v>83.53</v>
      </c>
      <c r="C20" s="38">
        <v>63.97</v>
      </c>
      <c r="D20" s="38">
        <v>4.1100000000000003</v>
      </c>
      <c r="E20" s="37">
        <v>19.559999999999999</v>
      </c>
      <c r="F20" s="43"/>
      <c r="G20" s="44"/>
      <c r="H20" s="50"/>
    </row>
    <row r="21" spans="1:14" ht="18" customHeight="1">
      <c r="A21" s="37">
        <v>403</v>
      </c>
      <c r="B21" s="37">
        <v>83.53</v>
      </c>
      <c r="C21" s="38">
        <v>63.97</v>
      </c>
      <c r="D21" s="38">
        <v>4.1100000000000003</v>
      </c>
      <c r="E21" s="37">
        <v>19.559999999999999</v>
      </c>
      <c r="F21" s="43"/>
      <c r="G21" s="44"/>
      <c r="H21" s="50"/>
    </row>
    <row r="22" spans="1:14" ht="18" customHeight="1">
      <c r="A22" s="37">
        <v>404</v>
      </c>
      <c r="B22" s="37">
        <v>88.87</v>
      </c>
      <c r="C22" s="38">
        <v>68.06</v>
      </c>
      <c r="D22" s="38">
        <v>4.22</v>
      </c>
      <c r="E22" s="37">
        <v>20.81</v>
      </c>
      <c r="F22" s="43"/>
      <c r="G22" s="44"/>
      <c r="H22" s="50"/>
      <c r="N22" s="46" t="s">
        <v>57</v>
      </c>
    </row>
    <row r="23" spans="1:14" ht="18" customHeight="1">
      <c r="A23" s="37">
        <v>501</v>
      </c>
      <c r="B23" s="37">
        <v>89.47</v>
      </c>
      <c r="C23" s="38">
        <v>68.52</v>
      </c>
      <c r="D23" s="38">
        <v>4.32</v>
      </c>
      <c r="E23" s="37">
        <v>20.95</v>
      </c>
      <c r="F23" s="43"/>
      <c r="G23" s="44"/>
      <c r="H23" s="50"/>
    </row>
    <row r="24" spans="1:14" ht="18" customHeight="1">
      <c r="A24" s="37">
        <v>502</v>
      </c>
      <c r="B24" s="37">
        <v>83.53</v>
      </c>
      <c r="C24" s="38">
        <v>63.97</v>
      </c>
      <c r="D24" s="38">
        <v>4.1100000000000003</v>
      </c>
      <c r="E24" s="37">
        <v>19.559999999999999</v>
      </c>
      <c r="F24" s="43"/>
      <c r="G24" s="44"/>
      <c r="H24" s="50"/>
    </row>
    <row r="25" spans="1:14" ht="18" customHeight="1">
      <c r="A25" s="37">
        <v>503</v>
      </c>
      <c r="B25" s="37">
        <v>83.53</v>
      </c>
      <c r="C25" s="38">
        <v>63.97</v>
      </c>
      <c r="D25" s="38">
        <v>4.1100000000000003</v>
      </c>
      <c r="E25" s="37">
        <v>19.559999999999999</v>
      </c>
      <c r="F25" s="43"/>
      <c r="G25" s="44"/>
      <c r="H25" s="50"/>
    </row>
    <row r="26" spans="1:14" ht="18" customHeight="1">
      <c r="A26" s="37">
        <v>504</v>
      </c>
      <c r="B26" s="37">
        <v>88.87</v>
      </c>
      <c r="C26" s="38">
        <v>68.06</v>
      </c>
      <c r="D26" s="38">
        <v>4.22</v>
      </c>
      <c r="E26" s="37">
        <v>20.81</v>
      </c>
      <c r="F26" s="43"/>
      <c r="G26" s="44"/>
      <c r="H26" s="50"/>
    </row>
    <row r="27" spans="1:14" ht="18" customHeight="1">
      <c r="A27" s="37">
        <v>601</v>
      </c>
      <c r="B27" s="37">
        <v>89.47</v>
      </c>
      <c r="C27" s="38">
        <v>68.52</v>
      </c>
      <c r="D27" s="38">
        <v>4.32</v>
      </c>
      <c r="E27" s="37">
        <v>20.95</v>
      </c>
      <c r="F27" s="43"/>
      <c r="G27" s="44"/>
      <c r="H27" s="50"/>
    </row>
    <row r="28" spans="1:14" ht="18" customHeight="1">
      <c r="A28" s="37">
        <v>602</v>
      </c>
      <c r="B28" s="37">
        <v>83.53</v>
      </c>
      <c r="C28" s="38">
        <v>63.97</v>
      </c>
      <c r="D28" s="38">
        <v>4.1100000000000003</v>
      </c>
      <c r="E28" s="37">
        <v>19.559999999999999</v>
      </c>
      <c r="F28" s="43"/>
      <c r="G28" s="44"/>
      <c r="H28" s="50"/>
    </row>
    <row r="29" spans="1:14" ht="18" customHeight="1">
      <c r="A29" s="37">
        <v>603</v>
      </c>
      <c r="B29" s="37">
        <v>83.53</v>
      </c>
      <c r="C29" s="38">
        <v>63.97</v>
      </c>
      <c r="D29" s="38">
        <v>4.1100000000000003</v>
      </c>
      <c r="E29" s="37">
        <v>19.559999999999999</v>
      </c>
      <c r="F29" s="43"/>
      <c r="G29" s="44"/>
      <c r="H29" s="50"/>
    </row>
    <row r="30" spans="1:14" ht="18" customHeight="1">
      <c r="A30" s="37">
        <v>604</v>
      </c>
      <c r="B30" s="37">
        <v>88.87</v>
      </c>
      <c r="C30" s="38">
        <v>68.06</v>
      </c>
      <c r="D30" s="38">
        <v>4.22</v>
      </c>
      <c r="E30" s="37">
        <v>20.81</v>
      </c>
      <c r="F30" s="43"/>
      <c r="G30" s="44"/>
      <c r="H30" s="50"/>
    </row>
    <row r="31" spans="1:14" ht="18" customHeight="1">
      <c r="A31" s="37">
        <v>701</v>
      </c>
      <c r="B31" s="37">
        <v>89.47</v>
      </c>
      <c r="C31" s="38">
        <v>68.52</v>
      </c>
      <c r="D31" s="38">
        <v>4.32</v>
      </c>
      <c r="E31" s="37">
        <v>20.95</v>
      </c>
      <c r="F31" s="43"/>
      <c r="G31" s="44"/>
      <c r="H31" s="50"/>
    </row>
    <row r="32" spans="1:14" ht="18" customHeight="1">
      <c r="A32" s="37">
        <v>702</v>
      </c>
      <c r="B32" s="37">
        <v>83.53</v>
      </c>
      <c r="C32" s="38">
        <v>63.97</v>
      </c>
      <c r="D32" s="38">
        <v>4.1100000000000003</v>
      </c>
      <c r="E32" s="37">
        <v>19.559999999999999</v>
      </c>
      <c r="F32" s="43"/>
      <c r="G32" s="44"/>
      <c r="H32" s="50"/>
    </row>
    <row r="33" spans="1:8" ht="18" customHeight="1">
      <c r="A33" s="37">
        <v>703</v>
      </c>
      <c r="B33" s="37">
        <v>83.53</v>
      </c>
      <c r="C33" s="38">
        <v>63.97</v>
      </c>
      <c r="D33" s="38">
        <v>4.1100000000000003</v>
      </c>
      <c r="E33" s="37">
        <v>19.559999999999999</v>
      </c>
      <c r="F33" s="43"/>
      <c r="G33" s="44"/>
      <c r="H33" s="50"/>
    </row>
    <row r="34" spans="1:8" ht="18" customHeight="1">
      <c r="A34" s="37">
        <v>704</v>
      </c>
      <c r="B34" s="37">
        <v>88.87</v>
      </c>
      <c r="C34" s="38">
        <v>68.06</v>
      </c>
      <c r="D34" s="38">
        <v>4.22</v>
      </c>
      <c r="E34" s="37">
        <v>20.81</v>
      </c>
      <c r="F34" s="43"/>
      <c r="G34" s="44"/>
      <c r="H34" s="50"/>
    </row>
    <row r="35" spans="1:8" ht="18" customHeight="1">
      <c r="A35" s="37">
        <v>801</v>
      </c>
      <c r="B35" s="37">
        <v>89.47</v>
      </c>
      <c r="C35" s="38">
        <v>68.52</v>
      </c>
      <c r="D35" s="38">
        <v>4.32</v>
      </c>
      <c r="E35" s="37">
        <v>20.95</v>
      </c>
      <c r="F35" s="43"/>
      <c r="G35" s="44"/>
      <c r="H35" s="50"/>
    </row>
    <row r="36" spans="1:8" ht="18" customHeight="1">
      <c r="A36" s="41" t="s">
        <v>58</v>
      </c>
      <c r="B36" s="43">
        <v>2489.86</v>
      </c>
      <c r="C36" s="34">
        <v>1906.84</v>
      </c>
      <c r="D36" s="34">
        <v>121.64</v>
      </c>
      <c r="E36" s="43">
        <v>583.02</v>
      </c>
      <c r="F36" s="43"/>
      <c r="G36" s="44"/>
      <c r="H36" s="50"/>
    </row>
    <row r="37" spans="1:8" ht="18" customHeight="1">
      <c r="A37" s="45" t="s">
        <v>59</v>
      </c>
      <c r="B37" s="43">
        <v>17901.39</v>
      </c>
      <c r="C37" s="36">
        <v>13709.58</v>
      </c>
      <c r="D37" s="36">
        <v>870.32</v>
      </c>
      <c r="E37" s="43">
        <v>4191.8100000000004</v>
      </c>
      <c r="F37" s="43"/>
      <c r="G37" s="44"/>
      <c r="H37" s="50"/>
    </row>
    <row r="38" spans="1:8" ht="18" customHeight="1">
      <c r="A38" s="74" t="s">
        <v>46</v>
      </c>
      <c r="B38" s="74"/>
      <c r="C38" s="74"/>
      <c r="D38" s="74"/>
      <c r="E38" s="74"/>
      <c r="F38" s="74"/>
      <c r="G38" s="74"/>
      <c r="H38" s="47"/>
    </row>
    <row r="39" spans="1:8" ht="18" customHeight="1">
      <c r="A39" s="54" t="s">
        <v>47</v>
      </c>
      <c r="B39" s="54"/>
      <c r="C39" s="54"/>
      <c r="D39" s="54"/>
      <c r="E39" s="54"/>
      <c r="F39" s="54"/>
      <c r="G39" s="54"/>
      <c r="H39" s="47"/>
    </row>
    <row r="40" spans="1:8" ht="18" customHeight="1">
      <c r="A40" s="61" t="s">
        <v>48</v>
      </c>
      <c r="B40" s="62" t="s">
        <v>49</v>
      </c>
      <c r="C40" s="63" t="s">
        <v>50</v>
      </c>
      <c r="D40" s="64"/>
      <c r="E40" s="65"/>
      <c r="F40" s="34"/>
      <c r="G40" s="42" t="s">
        <v>51</v>
      </c>
      <c r="H40" s="47"/>
    </row>
    <row r="41" spans="1:8" ht="18" customHeight="1">
      <c r="A41" s="66"/>
      <c r="B41" s="67"/>
      <c r="C41" s="68" t="s">
        <v>52</v>
      </c>
      <c r="D41" s="68" t="s">
        <v>53</v>
      </c>
      <c r="E41" s="69" t="s">
        <v>54</v>
      </c>
      <c r="F41" s="35"/>
      <c r="G41" s="42">
        <v>0.30569299999999999</v>
      </c>
      <c r="H41" s="48"/>
    </row>
    <row r="42" spans="1:8" ht="18" customHeight="1">
      <c r="A42" s="70"/>
      <c r="B42" s="71"/>
      <c r="C42" s="72"/>
      <c r="D42" s="72"/>
      <c r="E42" s="73"/>
      <c r="F42" s="35"/>
      <c r="G42" s="42" t="s">
        <v>55</v>
      </c>
      <c r="H42" s="49"/>
    </row>
    <row r="43" spans="1:8" ht="18" customHeight="1">
      <c r="A43" s="37">
        <v>802</v>
      </c>
      <c r="B43" s="37">
        <v>83.53</v>
      </c>
      <c r="C43" s="38">
        <v>63.97</v>
      </c>
      <c r="D43" s="38">
        <v>4.1100000000000003</v>
      </c>
      <c r="E43" s="37">
        <v>19.559999999999999</v>
      </c>
      <c r="F43" s="43"/>
      <c r="G43" s="44"/>
      <c r="H43" s="50"/>
    </row>
    <row r="44" spans="1:8" ht="18" customHeight="1">
      <c r="A44" s="37">
        <v>803</v>
      </c>
      <c r="B44" s="37">
        <v>83.53</v>
      </c>
      <c r="C44" s="38">
        <v>63.97</v>
      </c>
      <c r="D44" s="38">
        <v>4.1100000000000003</v>
      </c>
      <c r="E44" s="37">
        <v>19.559999999999999</v>
      </c>
      <c r="F44" s="43"/>
      <c r="G44" s="44"/>
      <c r="H44" s="50"/>
    </row>
    <row r="45" spans="1:8" ht="18" customHeight="1">
      <c r="A45" s="37">
        <v>804</v>
      </c>
      <c r="B45" s="37">
        <v>88.87</v>
      </c>
      <c r="C45" s="38">
        <v>68.06</v>
      </c>
      <c r="D45" s="38">
        <v>4.22</v>
      </c>
      <c r="E45" s="37">
        <v>20.81</v>
      </c>
      <c r="F45" s="43"/>
      <c r="G45" s="44"/>
      <c r="H45" s="50"/>
    </row>
    <row r="46" spans="1:8" ht="18" customHeight="1">
      <c r="A46" s="37">
        <v>901</v>
      </c>
      <c r="B46" s="37">
        <v>89.47</v>
      </c>
      <c r="C46" s="38">
        <v>68.52</v>
      </c>
      <c r="D46" s="38">
        <v>4.32</v>
      </c>
      <c r="E46" s="37">
        <v>20.95</v>
      </c>
      <c r="F46" s="43"/>
      <c r="G46" s="44"/>
      <c r="H46" s="50"/>
    </row>
    <row r="47" spans="1:8" ht="18" customHeight="1">
      <c r="A47" s="37">
        <v>902</v>
      </c>
      <c r="B47" s="37">
        <v>83.53</v>
      </c>
      <c r="C47" s="38">
        <v>63.97</v>
      </c>
      <c r="D47" s="38">
        <v>4.1100000000000003</v>
      </c>
      <c r="E47" s="37">
        <v>19.559999999999999</v>
      </c>
      <c r="F47" s="43"/>
      <c r="G47" s="44"/>
      <c r="H47" s="50"/>
    </row>
    <row r="48" spans="1:8" ht="18" customHeight="1">
      <c r="A48" s="37">
        <v>903</v>
      </c>
      <c r="B48" s="37">
        <v>83.53</v>
      </c>
      <c r="C48" s="38">
        <v>63.97</v>
      </c>
      <c r="D48" s="38">
        <v>4.1100000000000003</v>
      </c>
      <c r="E48" s="37">
        <v>19.559999999999999</v>
      </c>
      <c r="F48" s="43"/>
      <c r="G48" s="44"/>
      <c r="H48" s="50"/>
    </row>
    <row r="49" spans="1:8" ht="18" customHeight="1">
      <c r="A49" s="37">
        <v>904</v>
      </c>
      <c r="B49" s="37">
        <v>88.87</v>
      </c>
      <c r="C49" s="38">
        <v>68.06</v>
      </c>
      <c r="D49" s="37">
        <v>4.22</v>
      </c>
      <c r="E49" s="37">
        <v>20.81</v>
      </c>
      <c r="F49" s="43"/>
      <c r="G49" s="44"/>
      <c r="H49" s="50"/>
    </row>
    <row r="50" spans="1:8" ht="18" customHeight="1">
      <c r="A50" s="37">
        <v>1001</v>
      </c>
      <c r="B50" s="37">
        <v>89.47</v>
      </c>
      <c r="C50" s="38">
        <v>68.52</v>
      </c>
      <c r="D50" s="38">
        <v>4.32</v>
      </c>
      <c r="E50" s="37">
        <v>20.95</v>
      </c>
      <c r="F50" s="43"/>
      <c r="G50" s="44"/>
      <c r="H50" s="50"/>
    </row>
    <row r="51" spans="1:8" ht="18" customHeight="1">
      <c r="A51" s="37">
        <v>1002</v>
      </c>
      <c r="B51" s="37">
        <v>83.53</v>
      </c>
      <c r="C51" s="38">
        <v>63.97</v>
      </c>
      <c r="D51" s="38">
        <v>4.1100000000000003</v>
      </c>
      <c r="E51" s="37">
        <v>19.559999999999999</v>
      </c>
      <c r="F51" s="43"/>
      <c r="G51" s="44"/>
      <c r="H51" s="50"/>
    </row>
    <row r="52" spans="1:8" ht="18" customHeight="1">
      <c r="A52" s="37">
        <v>1003</v>
      </c>
      <c r="B52" s="37">
        <v>83.53</v>
      </c>
      <c r="C52" s="38">
        <v>63.97</v>
      </c>
      <c r="D52" s="38">
        <v>4.1100000000000003</v>
      </c>
      <c r="E52" s="37">
        <v>19.559999999999999</v>
      </c>
      <c r="F52" s="43"/>
      <c r="G52" s="44"/>
      <c r="H52" s="50"/>
    </row>
    <row r="53" spans="1:8" ht="18" customHeight="1">
      <c r="A53" s="37">
        <v>1004</v>
      </c>
      <c r="B53" s="37">
        <v>88.87</v>
      </c>
      <c r="C53" s="38">
        <v>68.06</v>
      </c>
      <c r="D53" s="38">
        <v>4.22</v>
      </c>
      <c r="E53" s="37">
        <v>20.81</v>
      </c>
      <c r="F53" s="43"/>
      <c r="G53" s="44"/>
      <c r="H53" s="50"/>
    </row>
    <row r="54" spans="1:8" ht="18" customHeight="1">
      <c r="A54" s="37">
        <v>1101</v>
      </c>
      <c r="B54" s="37">
        <v>89.47</v>
      </c>
      <c r="C54" s="38">
        <v>68.52</v>
      </c>
      <c r="D54" s="38">
        <v>4.32</v>
      </c>
      <c r="E54" s="37">
        <v>20.95</v>
      </c>
      <c r="F54" s="43"/>
      <c r="G54" s="44"/>
      <c r="H54" s="50"/>
    </row>
    <row r="55" spans="1:8" ht="18" customHeight="1">
      <c r="A55" s="37">
        <v>1102</v>
      </c>
      <c r="B55" s="37">
        <v>83.53</v>
      </c>
      <c r="C55" s="38">
        <v>63.97</v>
      </c>
      <c r="D55" s="37">
        <v>4.1100000000000003</v>
      </c>
      <c r="E55" s="37">
        <v>19.559999999999999</v>
      </c>
      <c r="F55" s="43"/>
      <c r="G55" s="44"/>
      <c r="H55" s="50"/>
    </row>
    <row r="56" spans="1:8" ht="18" customHeight="1">
      <c r="A56" s="37">
        <v>1103</v>
      </c>
      <c r="B56" s="37">
        <v>83.53</v>
      </c>
      <c r="C56" s="38">
        <v>63.97</v>
      </c>
      <c r="D56" s="37">
        <v>4.1100000000000003</v>
      </c>
      <c r="E56" s="37">
        <v>19.559999999999999</v>
      </c>
      <c r="F56" s="43"/>
      <c r="G56" s="44"/>
      <c r="H56" s="50"/>
    </row>
    <row r="57" spans="1:8" ht="18" customHeight="1">
      <c r="A57" s="37">
        <v>1104</v>
      </c>
      <c r="B57" s="37">
        <v>88.87</v>
      </c>
      <c r="C57" s="38">
        <v>68.06</v>
      </c>
      <c r="D57" s="38">
        <v>4.22</v>
      </c>
      <c r="E57" s="37">
        <v>20.81</v>
      </c>
      <c r="F57" s="43"/>
      <c r="G57" s="44"/>
      <c r="H57" s="50"/>
    </row>
    <row r="58" spans="1:8" ht="18" customHeight="1">
      <c r="A58" s="37">
        <v>1201</v>
      </c>
      <c r="B58" s="37">
        <v>89.47</v>
      </c>
      <c r="C58" s="38">
        <v>68.52</v>
      </c>
      <c r="D58" s="38">
        <v>4.32</v>
      </c>
      <c r="E58" s="37">
        <v>20.95</v>
      </c>
      <c r="F58" s="43"/>
      <c r="G58" s="44"/>
      <c r="H58" s="50"/>
    </row>
    <row r="59" spans="1:8" ht="18" customHeight="1">
      <c r="A59" s="37">
        <v>1202</v>
      </c>
      <c r="B59" s="37">
        <v>83.53</v>
      </c>
      <c r="C59" s="38">
        <v>63.97</v>
      </c>
      <c r="D59" s="38">
        <v>4.1100000000000003</v>
      </c>
      <c r="E59" s="37">
        <v>19.559999999999999</v>
      </c>
      <c r="F59" s="43"/>
      <c r="G59" s="44"/>
      <c r="H59" s="50"/>
    </row>
    <row r="60" spans="1:8" ht="18" customHeight="1">
      <c r="A60" s="37">
        <v>1203</v>
      </c>
      <c r="B60" s="37">
        <v>83.53</v>
      </c>
      <c r="C60" s="38">
        <v>63.97</v>
      </c>
      <c r="D60" s="38">
        <v>4.1100000000000003</v>
      </c>
      <c r="E60" s="37">
        <v>19.559999999999999</v>
      </c>
      <c r="F60" s="43"/>
      <c r="G60" s="44"/>
      <c r="H60" s="50"/>
    </row>
    <row r="61" spans="1:8" ht="18" customHeight="1">
      <c r="A61" s="37">
        <v>1204</v>
      </c>
      <c r="B61" s="37">
        <v>88.87</v>
      </c>
      <c r="C61" s="38">
        <v>68.06</v>
      </c>
      <c r="D61" s="38">
        <v>4.22</v>
      </c>
      <c r="E61" s="37">
        <v>20.81</v>
      </c>
      <c r="F61" s="43"/>
      <c r="G61" s="44"/>
      <c r="H61" s="50"/>
    </row>
    <row r="62" spans="1:8" ht="18" customHeight="1">
      <c r="A62" s="37">
        <v>1301</v>
      </c>
      <c r="B62" s="37">
        <v>89.47</v>
      </c>
      <c r="C62" s="38">
        <v>68.52</v>
      </c>
      <c r="D62" s="38">
        <v>4.32</v>
      </c>
      <c r="E62" s="37">
        <v>20.95</v>
      </c>
      <c r="F62" s="43"/>
      <c r="G62" s="44"/>
      <c r="H62" s="50"/>
    </row>
    <row r="63" spans="1:8" ht="18" customHeight="1">
      <c r="A63" s="37">
        <v>1302</v>
      </c>
      <c r="B63" s="37">
        <v>83.53</v>
      </c>
      <c r="C63" s="38">
        <v>63.97</v>
      </c>
      <c r="D63" s="38">
        <v>4.1100000000000003</v>
      </c>
      <c r="E63" s="37">
        <v>19.559999999999999</v>
      </c>
      <c r="F63" s="43"/>
      <c r="G63" s="44"/>
      <c r="H63" s="50"/>
    </row>
    <row r="64" spans="1:8" ht="18" customHeight="1">
      <c r="A64" s="37">
        <v>1303</v>
      </c>
      <c r="B64" s="37">
        <v>83.53</v>
      </c>
      <c r="C64" s="38">
        <v>63.97</v>
      </c>
      <c r="D64" s="38">
        <v>4.1100000000000003</v>
      </c>
      <c r="E64" s="37">
        <v>19.559999999999999</v>
      </c>
      <c r="F64" s="43"/>
      <c r="G64" s="44"/>
      <c r="H64" s="50"/>
    </row>
    <row r="65" spans="1:8" ht="18" customHeight="1">
      <c r="A65" s="37">
        <v>1304</v>
      </c>
      <c r="B65" s="37">
        <v>88.87</v>
      </c>
      <c r="C65" s="38">
        <v>68.06</v>
      </c>
      <c r="D65" s="38">
        <v>4.22</v>
      </c>
      <c r="E65" s="37">
        <v>20.81</v>
      </c>
      <c r="F65" s="43"/>
      <c r="G65" s="44"/>
      <c r="H65" s="50"/>
    </row>
    <row r="66" spans="1:8" ht="18" customHeight="1">
      <c r="A66" s="37">
        <v>1401</v>
      </c>
      <c r="B66" s="37">
        <v>89.47</v>
      </c>
      <c r="C66" s="38">
        <v>68.52</v>
      </c>
      <c r="D66" s="38">
        <v>4.32</v>
      </c>
      <c r="E66" s="37">
        <v>20.95</v>
      </c>
      <c r="F66" s="43"/>
      <c r="G66" s="44"/>
      <c r="H66" s="50"/>
    </row>
    <row r="67" spans="1:8" ht="18" customHeight="1">
      <c r="A67" s="37">
        <v>1402</v>
      </c>
      <c r="B67" s="37">
        <v>83.53</v>
      </c>
      <c r="C67" s="38">
        <v>63.97</v>
      </c>
      <c r="D67" s="38">
        <v>4.1100000000000003</v>
      </c>
      <c r="E67" s="37">
        <v>19.559999999999999</v>
      </c>
      <c r="F67" s="43"/>
      <c r="G67" s="44"/>
      <c r="H67" s="50"/>
    </row>
    <row r="68" spans="1:8" ht="18" customHeight="1">
      <c r="A68" s="37">
        <v>1403</v>
      </c>
      <c r="B68" s="37">
        <v>83.53</v>
      </c>
      <c r="C68" s="38">
        <v>63.97</v>
      </c>
      <c r="D68" s="38">
        <v>4.1100000000000003</v>
      </c>
      <c r="E68" s="37">
        <v>19.559999999999999</v>
      </c>
      <c r="F68" s="43"/>
      <c r="G68" s="44"/>
      <c r="H68" s="50"/>
    </row>
    <row r="69" spans="1:8" ht="18" customHeight="1">
      <c r="A69" s="37">
        <v>1404</v>
      </c>
      <c r="B69" s="37">
        <v>88.87</v>
      </c>
      <c r="C69" s="38">
        <v>68.06</v>
      </c>
      <c r="D69" s="38">
        <v>4.22</v>
      </c>
      <c r="E69" s="37">
        <v>20.81</v>
      </c>
      <c r="F69" s="43"/>
      <c r="G69" s="44"/>
      <c r="H69" s="50"/>
    </row>
    <row r="70" spans="1:8" ht="18" customHeight="1">
      <c r="A70" s="37">
        <v>1501</v>
      </c>
      <c r="B70" s="37">
        <v>89.47</v>
      </c>
      <c r="C70" s="38">
        <v>68.52</v>
      </c>
      <c r="D70" s="38">
        <v>4.32</v>
      </c>
      <c r="E70" s="37">
        <v>20.95</v>
      </c>
      <c r="F70" s="43"/>
      <c r="G70" s="44"/>
      <c r="H70" s="50"/>
    </row>
    <row r="71" spans="1:8" ht="18" customHeight="1">
      <c r="A71" s="37">
        <v>1502</v>
      </c>
      <c r="B71" s="37">
        <v>83.53</v>
      </c>
      <c r="C71" s="38">
        <v>63.97</v>
      </c>
      <c r="D71" s="38">
        <v>4.1100000000000003</v>
      </c>
      <c r="E71" s="37">
        <v>19.559999999999999</v>
      </c>
      <c r="F71" s="43"/>
      <c r="G71" s="44"/>
      <c r="H71" s="50"/>
    </row>
    <row r="72" spans="1:8" ht="18" customHeight="1">
      <c r="A72" s="37">
        <v>1503</v>
      </c>
      <c r="B72" s="37">
        <v>83.53</v>
      </c>
      <c r="C72" s="38">
        <v>63.97</v>
      </c>
      <c r="D72" s="38">
        <v>4.1100000000000003</v>
      </c>
      <c r="E72" s="37">
        <v>19.559999999999999</v>
      </c>
      <c r="F72" s="43"/>
      <c r="G72" s="44"/>
      <c r="H72" s="50"/>
    </row>
    <row r="73" spans="1:8" ht="18" customHeight="1">
      <c r="A73" s="41" t="s">
        <v>58</v>
      </c>
      <c r="B73" s="43">
        <v>2584.86</v>
      </c>
      <c r="C73" s="34">
        <v>1979.58</v>
      </c>
      <c r="D73" s="34">
        <v>125.54</v>
      </c>
      <c r="E73" s="43">
        <v>605.28</v>
      </c>
      <c r="F73" s="43"/>
      <c r="G73" s="44"/>
      <c r="H73" s="50"/>
    </row>
    <row r="74" spans="1:8" ht="18" customHeight="1">
      <c r="A74" s="45" t="s">
        <v>59</v>
      </c>
      <c r="B74" s="43"/>
      <c r="C74" s="36"/>
      <c r="D74" s="36"/>
      <c r="E74" s="43"/>
      <c r="F74" s="43"/>
      <c r="G74" s="44"/>
      <c r="H74" s="50"/>
    </row>
    <row r="75" spans="1:8" ht="18" customHeight="1">
      <c r="A75" s="74" t="s">
        <v>46</v>
      </c>
      <c r="B75" s="74"/>
      <c r="C75" s="74"/>
      <c r="D75" s="74"/>
      <c r="E75" s="74"/>
      <c r="F75" s="74"/>
      <c r="G75" s="74"/>
      <c r="H75" s="47"/>
    </row>
    <row r="76" spans="1:8" ht="18" customHeight="1">
      <c r="A76" s="54" t="s">
        <v>47</v>
      </c>
      <c r="B76" s="54"/>
      <c r="C76" s="54"/>
      <c r="D76" s="54"/>
      <c r="E76" s="54"/>
      <c r="F76" s="54"/>
      <c r="G76" s="54"/>
      <c r="H76" s="47"/>
    </row>
    <row r="77" spans="1:8" ht="18" customHeight="1">
      <c r="A77" s="61" t="s">
        <v>48</v>
      </c>
      <c r="B77" s="62" t="s">
        <v>49</v>
      </c>
      <c r="C77" s="63" t="s">
        <v>50</v>
      </c>
      <c r="D77" s="64"/>
      <c r="E77" s="65"/>
      <c r="F77" s="34"/>
      <c r="G77" s="42" t="s">
        <v>51</v>
      </c>
      <c r="H77" s="47"/>
    </row>
    <row r="78" spans="1:8" ht="18" customHeight="1">
      <c r="A78" s="66"/>
      <c r="B78" s="67"/>
      <c r="C78" s="68" t="s">
        <v>52</v>
      </c>
      <c r="D78" s="68" t="s">
        <v>53</v>
      </c>
      <c r="E78" s="69" t="s">
        <v>54</v>
      </c>
      <c r="F78" s="35"/>
      <c r="G78" s="42">
        <v>0.30569299999999999</v>
      </c>
      <c r="H78" s="48"/>
    </row>
    <row r="79" spans="1:8" ht="18" customHeight="1">
      <c r="A79" s="70"/>
      <c r="B79" s="71"/>
      <c r="C79" s="72"/>
      <c r="D79" s="72"/>
      <c r="E79" s="73"/>
      <c r="F79" s="35"/>
      <c r="G79" s="42" t="s">
        <v>55</v>
      </c>
      <c r="H79" s="49"/>
    </row>
    <row r="80" spans="1:8" ht="18" customHeight="1">
      <c r="A80" s="37">
        <v>1504</v>
      </c>
      <c r="B80" s="37">
        <v>88.87</v>
      </c>
      <c r="C80" s="38">
        <v>68.06</v>
      </c>
      <c r="D80" s="38">
        <v>4.22</v>
      </c>
      <c r="E80" s="37">
        <v>20.81</v>
      </c>
      <c r="F80" s="43"/>
      <c r="G80" s="44"/>
      <c r="H80" s="50"/>
    </row>
    <row r="81" spans="1:8" ht="18" customHeight="1">
      <c r="A81" s="37">
        <v>1601</v>
      </c>
      <c r="B81" s="37">
        <v>89.47</v>
      </c>
      <c r="C81" s="38">
        <v>68.52</v>
      </c>
      <c r="D81" s="38">
        <v>4.32</v>
      </c>
      <c r="E81" s="37">
        <v>20.95</v>
      </c>
      <c r="F81" s="43"/>
      <c r="G81" s="44"/>
      <c r="H81" s="50"/>
    </row>
    <row r="82" spans="1:8" ht="18" customHeight="1">
      <c r="A82" s="37">
        <v>1602</v>
      </c>
      <c r="B82" s="37">
        <v>83.53</v>
      </c>
      <c r="C82" s="38">
        <v>63.97</v>
      </c>
      <c r="D82" s="38">
        <v>4.1100000000000003</v>
      </c>
      <c r="E82" s="37">
        <v>19.559999999999999</v>
      </c>
      <c r="F82" s="43"/>
      <c r="G82" s="44"/>
      <c r="H82" s="50"/>
    </row>
    <row r="83" spans="1:8" ht="18" customHeight="1">
      <c r="A83" s="37">
        <v>1603</v>
      </c>
      <c r="B83" s="37">
        <v>83.53</v>
      </c>
      <c r="C83" s="38">
        <v>63.97</v>
      </c>
      <c r="D83" s="38">
        <v>4.1100000000000003</v>
      </c>
      <c r="E83" s="37">
        <v>19.559999999999999</v>
      </c>
      <c r="F83" s="43"/>
      <c r="G83" s="44"/>
      <c r="H83" s="50"/>
    </row>
    <row r="84" spans="1:8" ht="18" customHeight="1">
      <c r="A84" s="37">
        <v>1604</v>
      </c>
      <c r="B84" s="37">
        <v>88.87</v>
      </c>
      <c r="C84" s="38">
        <v>68.06</v>
      </c>
      <c r="D84" s="38">
        <v>4.22</v>
      </c>
      <c r="E84" s="37">
        <v>20.81</v>
      </c>
      <c r="F84" s="43"/>
      <c r="G84" s="44"/>
      <c r="H84" s="50"/>
    </row>
    <row r="85" spans="1:8" ht="18" customHeight="1">
      <c r="A85" s="37">
        <v>1701</v>
      </c>
      <c r="B85" s="37">
        <v>89.47</v>
      </c>
      <c r="C85" s="38">
        <v>68.52</v>
      </c>
      <c r="D85" s="38">
        <v>4.32</v>
      </c>
      <c r="E85" s="37">
        <v>20.95</v>
      </c>
      <c r="F85" s="43"/>
      <c r="G85" s="44"/>
      <c r="H85" s="50"/>
    </row>
    <row r="86" spans="1:8" ht="18" customHeight="1">
      <c r="A86" s="37">
        <v>1702</v>
      </c>
      <c r="B86" s="37">
        <v>83.53</v>
      </c>
      <c r="C86" s="38">
        <v>63.97</v>
      </c>
      <c r="D86" s="37">
        <v>4.1100000000000003</v>
      </c>
      <c r="E86" s="37">
        <v>19.559999999999999</v>
      </c>
      <c r="F86" s="43"/>
      <c r="G86" s="44"/>
      <c r="H86" s="50"/>
    </row>
    <row r="87" spans="1:8" ht="18" customHeight="1">
      <c r="A87" s="37">
        <v>1703</v>
      </c>
      <c r="B87" s="37">
        <v>83.53</v>
      </c>
      <c r="C87" s="38">
        <v>63.97</v>
      </c>
      <c r="D87" s="38">
        <v>4.1100000000000003</v>
      </c>
      <c r="E87" s="37">
        <v>19.559999999999999</v>
      </c>
      <c r="F87" s="43"/>
      <c r="G87" s="44"/>
      <c r="H87" s="50"/>
    </row>
    <row r="88" spans="1:8" ht="18" customHeight="1">
      <c r="A88" s="37">
        <v>1704</v>
      </c>
      <c r="B88" s="37">
        <v>89.47</v>
      </c>
      <c r="C88" s="38">
        <v>68.52</v>
      </c>
      <c r="D88" s="38">
        <v>4.32</v>
      </c>
      <c r="E88" s="37">
        <v>20.95</v>
      </c>
      <c r="F88" s="43"/>
      <c r="G88" s="44"/>
      <c r="H88" s="50"/>
    </row>
    <row r="89" spans="1:8" ht="18" customHeight="1">
      <c r="A89" s="37">
        <v>1801</v>
      </c>
      <c r="B89" s="37">
        <v>89.47</v>
      </c>
      <c r="C89" s="38">
        <v>68.52</v>
      </c>
      <c r="D89" s="38">
        <v>4.32</v>
      </c>
      <c r="E89" s="37">
        <v>20.95</v>
      </c>
      <c r="F89" s="43"/>
      <c r="G89" s="44"/>
      <c r="H89" s="50"/>
    </row>
    <row r="90" spans="1:8" ht="18" customHeight="1">
      <c r="A90" s="37">
        <v>1802</v>
      </c>
      <c r="B90" s="37">
        <v>83.53</v>
      </c>
      <c r="C90" s="38">
        <v>63.97</v>
      </c>
      <c r="D90" s="38">
        <v>4.1100000000000003</v>
      </c>
      <c r="E90" s="37">
        <v>19.559999999999999</v>
      </c>
      <c r="F90" s="43"/>
      <c r="G90" s="44"/>
      <c r="H90" s="50"/>
    </row>
    <row r="91" spans="1:8" ht="18" customHeight="1">
      <c r="A91" s="37">
        <v>1803</v>
      </c>
      <c r="B91" s="37">
        <v>83.53</v>
      </c>
      <c r="C91" s="38">
        <v>63.97</v>
      </c>
      <c r="D91" s="38">
        <v>4.1100000000000003</v>
      </c>
      <c r="E91" s="37">
        <v>19.559999999999999</v>
      </c>
      <c r="F91" s="43"/>
      <c r="G91" s="44"/>
      <c r="H91" s="50"/>
    </row>
    <row r="92" spans="1:8" ht="18" customHeight="1">
      <c r="A92" s="37">
        <v>1804</v>
      </c>
      <c r="B92" s="37">
        <v>89.47</v>
      </c>
      <c r="C92" s="38">
        <v>68.52</v>
      </c>
      <c r="D92" s="37">
        <v>4.32</v>
      </c>
      <c r="E92" s="37">
        <v>20.95</v>
      </c>
      <c r="F92" s="43"/>
      <c r="G92" s="44"/>
      <c r="H92" s="50"/>
    </row>
    <row r="93" spans="1:8" ht="18" customHeight="1">
      <c r="A93" s="41" t="s">
        <v>42</v>
      </c>
      <c r="B93" s="43"/>
      <c r="C93" s="36"/>
      <c r="D93" s="34"/>
      <c r="E93" s="43"/>
      <c r="F93" s="43"/>
      <c r="G93" s="44"/>
      <c r="H93" s="50"/>
    </row>
    <row r="94" spans="1:8" ht="18" customHeight="1">
      <c r="A94" s="37">
        <v>101</v>
      </c>
      <c r="B94" s="37">
        <v>88.8</v>
      </c>
      <c r="C94" s="38">
        <v>68.010000000000005</v>
      </c>
      <c r="D94" s="38">
        <v>4.22</v>
      </c>
      <c r="E94" s="37">
        <v>20.79</v>
      </c>
      <c r="F94" s="43"/>
      <c r="G94" s="44"/>
      <c r="H94" s="50"/>
    </row>
    <row r="95" spans="1:8" ht="18" customHeight="1">
      <c r="A95" s="37">
        <v>102</v>
      </c>
      <c r="B95" s="37">
        <v>83.53</v>
      </c>
      <c r="C95" s="38">
        <v>63.97</v>
      </c>
      <c r="D95" s="38">
        <v>4.1100000000000003</v>
      </c>
      <c r="E95" s="37">
        <v>19.559999999999999</v>
      </c>
      <c r="F95" s="43"/>
      <c r="G95" s="44"/>
      <c r="H95" s="50"/>
    </row>
    <row r="96" spans="1:8" ht="18" customHeight="1">
      <c r="A96" s="37">
        <v>103</v>
      </c>
      <c r="B96" s="37">
        <v>66.42</v>
      </c>
      <c r="C96" s="38">
        <v>50.87</v>
      </c>
      <c r="D96" s="38">
        <v>4.1100000000000003</v>
      </c>
      <c r="E96" s="37">
        <v>15.55</v>
      </c>
      <c r="F96" s="43"/>
      <c r="G96" s="44"/>
      <c r="H96" s="50"/>
    </row>
    <row r="97" spans="1:8" ht="18" customHeight="1">
      <c r="A97" s="37">
        <v>104</v>
      </c>
      <c r="B97" s="37">
        <v>88.8</v>
      </c>
      <c r="C97" s="38">
        <v>68.010000000000005</v>
      </c>
      <c r="D97" s="38">
        <v>4.22</v>
      </c>
      <c r="E97" s="37">
        <v>20.79</v>
      </c>
      <c r="F97" s="43"/>
      <c r="G97" s="44"/>
      <c r="H97" s="50"/>
    </row>
    <row r="98" spans="1:8" ht="18" customHeight="1">
      <c r="A98" s="37">
        <v>201</v>
      </c>
      <c r="B98" s="37">
        <v>88.8</v>
      </c>
      <c r="C98" s="38">
        <v>68.010000000000005</v>
      </c>
      <c r="D98" s="38">
        <v>4.22</v>
      </c>
      <c r="E98" s="37">
        <v>20.79</v>
      </c>
      <c r="F98" s="43"/>
      <c r="G98" s="44"/>
      <c r="H98" s="50"/>
    </row>
    <row r="99" spans="1:8" ht="18" customHeight="1">
      <c r="A99" s="37">
        <v>202</v>
      </c>
      <c r="B99" s="37">
        <v>83.53</v>
      </c>
      <c r="C99" s="38">
        <v>63.97</v>
      </c>
      <c r="D99" s="38">
        <v>4.1100000000000003</v>
      </c>
      <c r="E99" s="37">
        <v>19.559999999999999</v>
      </c>
      <c r="F99" s="43"/>
      <c r="G99" s="44"/>
      <c r="H99" s="50"/>
    </row>
    <row r="100" spans="1:8" ht="18" customHeight="1">
      <c r="A100" s="37">
        <v>203</v>
      </c>
      <c r="B100" s="37">
        <v>83.53</v>
      </c>
      <c r="C100" s="38">
        <v>63.97</v>
      </c>
      <c r="D100" s="38">
        <v>4.1100000000000003</v>
      </c>
      <c r="E100" s="37">
        <v>19.559999999999999</v>
      </c>
      <c r="F100" s="43"/>
      <c r="G100" s="44"/>
      <c r="H100" s="50"/>
    </row>
    <row r="101" spans="1:8" ht="18" customHeight="1">
      <c r="A101" s="37">
        <v>204</v>
      </c>
      <c r="B101" s="37">
        <v>88.8</v>
      </c>
      <c r="C101" s="38">
        <v>68.010000000000005</v>
      </c>
      <c r="D101" s="38">
        <v>4.22</v>
      </c>
      <c r="E101" s="37">
        <v>20.79</v>
      </c>
      <c r="F101" s="43"/>
      <c r="G101" s="44"/>
      <c r="H101" s="50"/>
    </row>
    <row r="102" spans="1:8" ht="18" customHeight="1">
      <c r="A102" s="37">
        <v>301</v>
      </c>
      <c r="B102" s="37">
        <v>88.87</v>
      </c>
      <c r="C102" s="38">
        <v>68.06</v>
      </c>
      <c r="D102" s="38">
        <v>4.22</v>
      </c>
      <c r="E102" s="37">
        <v>20.81</v>
      </c>
      <c r="F102" s="43"/>
      <c r="G102" s="44"/>
      <c r="H102" s="50"/>
    </row>
    <row r="103" spans="1:8" ht="18" customHeight="1">
      <c r="A103" s="37">
        <v>302</v>
      </c>
      <c r="B103" s="37">
        <v>83.53</v>
      </c>
      <c r="C103" s="38">
        <v>63.97</v>
      </c>
      <c r="D103" s="38">
        <v>4.1100000000000003</v>
      </c>
      <c r="E103" s="37">
        <v>19.559999999999999</v>
      </c>
      <c r="F103" s="43"/>
      <c r="G103" s="44"/>
      <c r="H103" s="50"/>
    </row>
    <row r="104" spans="1:8" ht="18" customHeight="1">
      <c r="A104" s="37">
        <v>303</v>
      </c>
      <c r="B104" s="37">
        <v>83.53</v>
      </c>
      <c r="C104" s="38">
        <v>63.97</v>
      </c>
      <c r="D104" s="38">
        <v>4.1100000000000003</v>
      </c>
      <c r="E104" s="37">
        <v>19.559999999999999</v>
      </c>
      <c r="F104" s="43"/>
      <c r="G104" s="44"/>
      <c r="H104" s="50"/>
    </row>
    <row r="105" spans="1:8" ht="18" customHeight="1">
      <c r="A105" s="37">
        <v>304</v>
      </c>
      <c r="B105" s="37">
        <v>88.87</v>
      </c>
      <c r="C105" s="38">
        <v>68.06</v>
      </c>
      <c r="D105" s="38">
        <v>4.22</v>
      </c>
      <c r="E105" s="37">
        <v>20.81</v>
      </c>
      <c r="F105" s="43"/>
      <c r="G105" s="44"/>
      <c r="H105" s="50"/>
    </row>
    <row r="106" spans="1:8" ht="18" customHeight="1">
      <c r="A106" s="37">
        <v>401</v>
      </c>
      <c r="B106" s="37">
        <v>88.87</v>
      </c>
      <c r="C106" s="38">
        <v>68.06</v>
      </c>
      <c r="D106" s="38">
        <v>4.22</v>
      </c>
      <c r="E106" s="37">
        <v>20.81</v>
      </c>
      <c r="F106" s="43"/>
      <c r="G106" s="44"/>
      <c r="H106" s="50"/>
    </row>
    <row r="107" spans="1:8" ht="18" customHeight="1">
      <c r="A107" s="37">
        <v>402</v>
      </c>
      <c r="B107" s="37">
        <v>83.53</v>
      </c>
      <c r="C107" s="38">
        <v>63.97</v>
      </c>
      <c r="D107" s="38">
        <v>4.1100000000000003</v>
      </c>
      <c r="E107" s="37">
        <v>19.559999999999999</v>
      </c>
      <c r="F107" s="43"/>
      <c r="G107" s="44"/>
      <c r="H107" s="50"/>
    </row>
    <row r="108" spans="1:8" ht="18" customHeight="1">
      <c r="A108" s="37">
        <v>403</v>
      </c>
      <c r="B108" s="37">
        <v>83.53</v>
      </c>
      <c r="C108" s="38">
        <v>63.97</v>
      </c>
      <c r="D108" s="38">
        <v>4.1100000000000003</v>
      </c>
      <c r="E108" s="37">
        <v>19.559999999999999</v>
      </c>
      <c r="F108" s="43"/>
      <c r="G108" s="44"/>
      <c r="H108" s="50"/>
    </row>
    <row r="109" spans="1:8" ht="18" customHeight="1">
      <c r="A109" s="37">
        <v>404</v>
      </c>
      <c r="B109" s="37">
        <v>88.87</v>
      </c>
      <c r="C109" s="38">
        <v>68.06</v>
      </c>
      <c r="D109" s="38">
        <v>4.22</v>
      </c>
      <c r="E109" s="37">
        <v>20.81</v>
      </c>
      <c r="F109" s="43"/>
      <c r="G109" s="44"/>
      <c r="H109" s="50"/>
    </row>
    <row r="110" spans="1:8" ht="18" customHeight="1">
      <c r="A110" s="41" t="s">
        <v>58</v>
      </c>
      <c r="B110" s="43">
        <v>2488.08</v>
      </c>
      <c r="C110" s="34">
        <v>1905.48</v>
      </c>
      <c r="D110" s="34">
        <v>121.34</v>
      </c>
      <c r="E110" s="43">
        <v>582.6</v>
      </c>
      <c r="F110" s="43"/>
      <c r="G110" s="44"/>
      <c r="H110" s="50"/>
    </row>
    <row r="111" spans="1:8" ht="18" customHeight="1">
      <c r="A111" s="45" t="s">
        <v>59</v>
      </c>
      <c r="B111" s="43"/>
      <c r="C111" s="36"/>
      <c r="D111" s="36"/>
      <c r="E111" s="43"/>
      <c r="F111" s="43"/>
      <c r="G111" s="44"/>
      <c r="H111" s="50"/>
    </row>
    <row r="112" spans="1:8" ht="18" customHeight="1">
      <c r="A112" s="74" t="s">
        <v>46</v>
      </c>
      <c r="B112" s="74"/>
      <c r="C112" s="74"/>
      <c r="D112" s="74"/>
      <c r="E112" s="74"/>
      <c r="F112" s="74"/>
      <c r="G112" s="74"/>
      <c r="H112" s="47"/>
    </row>
    <row r="113" spans="1:8" ht="18" customHeight="1">
      <c r="A113" s="54" t="s">
        <v>47</v>
      </c>
      <c r="B113" s="54"/>
      <c r="C113" s="54"/>
      <c r="D113" s="54"/>
      <c r="E113" s="54"/>
      <c r="F113" s="54"/>
      <c r="G113" s="54"/>
      <c r="H113" s="47"/>
    </row>
    <row r="114" spans="1:8" ht="18" customHeight="1">
      <c r="A114" s="61" t="s">
        <v>48</v>
      </c>
      <c r="B114" s="62" t="s">
        <v>49</v>
      </c>
      <c r="C114" s="63" t="s">
        <v>50</v>
      </c>
      <c r="D114" s="64"/>
      <c r="E114" s="65"/>
      <c r="F114" s="34"/>
      <c r="G114" s="42" t="s">
        <v>51</v>
      </c>
      <c r="H114" s="47"/>
    </row>
    <row r="115" spans="1:8" ht="18" customHeight="1">
      <c r="A115" s="66"/>
      <c r="B115" s="67"/>
      <c r="C115" s="68" t="s">
        <v>52</v>
      </c>
      <c r="D115" s="68" t="s">
        <v>53</v>
      </c>
      <c r="E115" s="69" t="s">
        <v>54</v>
      </c>
      <c r="F115" s="35"/>
      <c r="G115" s="42">
        <v>0.30569299999999999</v>
      </c>
      <c r="H115" s="48"/>
    </row>
    <row r="116" spans="1:8" ht="18" customHeight="1">
      <c r="A116" s="70"/>
      <c r="B116" s="71"/>
      <c r="C116" s="72"/>
      <c r="D116" s="72"/>
      <c r="E116" s="73"/>
      <c r="F116" s="35"/>
      <c r="G116" s="42" t="s">
        <v>55</v>
      </c>
      <c r="H116" s="49"/>
    </row>
    <row r="117" spans="1:8" ht="18" customHeight="1">
      <c r="A117" s="37">
        <v>501</v>
      </c>
      <c r="B117" s="37">
        <v>88.87</v>
      </c>
      <c r="C117" s="38">
        <v>68.06</v>
      </c>
      <c r="D117" s="38">
        <v>4.22</v>
      </c>
      <c r="E117" s="37">
        <v>20.81</v>
      </c>
      <c r="F117" s="43"/>
      <c r="G117" s="44"/>
      <c r="H117" s="50"/>
    </row>
    <row r="118" spans="1:8" ht="18" customHeight="1">
      <c r="A118" s="37">
        <v>502</v>
      </c>
      <c r="B118" s="37">
        <v>83.53</v>
      </c>
      <c r="C118" s="38">
        <v>63.97</v>
      </c>
      <c r="D118" s="38">
        <v>4.1100000000000003</v>
      </c>
      <c r="E118" s="37">
        <v>19.559999999999999</v>
      </c>
      <c r="F118" s="43"/>
      <c r="G118" s="44"/>
      <c r="H118" s="50"/>
    </row>
    <row r="119" spans="1:8" ht="18" customHeight="1">
      <c r="A119" s="37">
        <v>503</v>
      </c>
      <c r="B119" s="37">
        <v>83.53</v>
      </c>
      <c r="C119" s="38">
        <v>63.97</v>
      </c>
      <c r="D119" s="38">
        <v>4.1100000000000003</v>
      </c>
      <c r="E119" s="37">
        <v>19.559999999999999</v>
      </c>
      <c r="F119" s="43"/>
      <c r="G119" s="44"/>
      <c r="H119" s="50"/>
    </row>
    <row r="120" spans="1:8" ht="18" customHeight="1">
      <c r="A120" s="37">
        <v>504</v>
      </c>
      <c r="B120" s="37">
        <v>88.87</v>
      </c>
      <c r="C120" s="38">
        <v>68.06</v>
      </c>
      <c r="D120" s="38">
        <v>4.22</v>
      </c>
      <c r="E120" s="37">
        <v>20.81</v>
      </c>
      <c r="F120" s="43"/>
      <c r="G120" s="44"/>
      <c r="H120" s="50"/>
    </row>
    <row r="121" spans="1:8" ht="18" customHeight="1">
      <c r="A121" s="37">
        <v>601</v>
      </c>
      <c r="B121" s="37">
        <v>88.87</v>
      </c>
      <c r="C121" s="38">
        <v>68.06</v>
      </c>
      <c r="D121" s="38">
        <v>4.22</v>
      </c>
      <c r="E121" s="37">
        <v>20.81</v>
      </c>
      <c r="F121" s="43"/>
      <c r="G121" s="44"/>
      <c r="H121" s="50"/>
    </row>
    <row r="122" spans="1:8" ht="18" customHeight="1">
      <c r="A122" s="37">
        <v>602</v>
      </c>
      <c r="B122" s="37">
        <v>83.53</v>
      </c>
      <c r="C122" s="38">
        <v>63.97</v>
      </c>
      <c r="D122" s="38">
        <v>4.1100000000000003</v>
      </c>
      <c r="E122" s="37">
        <v>19.559999999999999</v>
      </c>
      <c r="F122" s="43"/>
      <c r="G122" s="44"/>
      <c r="H122" s="50"/>
    </row>
    <row r="123" spans="1:8" ht="18" customHeight="1">
      <c r="A123" s="37">
        <v>603</v>
      </c>
      <c r="B123" s="37">
        <v>83.53</v>
      </c>
      <c r="C123" s="38">
        <v>63.97</v>
      </c>
      <c r="D123" s="37">
        <v>4.1100000000000003</v>
      </c>
      <c r="E123" s="37">
        <v>19.559999999999999</v>
      </c>
      <c r="F123" s="43"/>
      <c r="G123" s="44"/>
      <c r="H123" s="50"/>
    </row>
    <row r="124" spans="1:8" ht="18" customHeight="1">
      <c r="A124" s="37">
        <v>604</v>
      </c>
      <c r="B124" s="37">
        <v>88.87</v>
      </c>
      <c r="C124" s="38">
        <v>68.06</v>
      </c>
      <c r="D124" s="38">
        <v>4.22</v>
      </c>
      <c r="E124" s="37">
        <v>20.81</v>
      </c>
      <c r="F124" s="43"/>
      <c r="G124" s="44"/>
      <c r="H124" s="50"/>
    </row>
    <row r="125" spans="1:8" ht="18" customHeight="1">
      <c r="A125" s="37">
        <v>701</v>
      </c>
      <c r="B125" s="37">
        <v>88.87</v>
      </c>
      <c r="C125" s="38">
        <v>68.06</v>
      </c>
      <c r="D125" s="38">
        <v>4.22</v>
      </c>
      <c r="E125" s="37">
        <v>20.81</v>
      </c>
      <c r="F125" s="43"/>
      <c r="G125" s="44"/>
      <c r="H125" s="50"/>
    </row>
    <row r="126" spans="1:8" ht="18" customHeight="1">
      <c r="A126" s="37">
        <v>702</v>
      </c>
      <c r="B126" s="37">
        <v>83.53</v>
      </c>
      <c r="C126" s="38">
        <v>63.97</v>
      </c>
      <c r="D126" s="38">
        <v>4.1100000000000003</v>
      </c>
      <c r="E126" s="37">
        <v>19.559999999999999</v>
      </c>
      <c r="F126" s="43"/>
      <c r="G126" s="44"/>
      <c r="H126" s="50"/>
    </row>
    <row r="127" spans="1:8" ht="18" customHeight="1">
      <c r="A127" s="37">
        <v>703</v>
      </c>
      <c r="B127" s="37">
        <v>83.53</v>
      </c>
      <c r="C127" s="38">
        <v>63.97</v>
      </c>
      <c r="D127" s="38">
        <v>4.1100000000000003</v>
      </c>
      <c r="E127" s="37">
        <v>19.559999999999999</v>
      </c>
      <c r="F127" s="43"/>
      <c r="G127" s="44"/>
      <c r="H127" s="50"/>
    </row>
    <row r="128" spans="1:8" ht="18" customHeight="1">
      <c r="A128" s="37">
        <v>704</v>
      </c>
      <c r="B128" s="37">
        <v>88.87</v>
      </c>
      <c r="C128" s="38">
        <v>68.06</v>
      </c>
      <c r="D128" s="38">
        <v>4.22</v>
      </c>
      <c r="E128" s="37">
        <v>20.81</v>
      </c>
      <c r="F128" s="43"/>
      <c r="G128" s="44"/>
      <c r="H128" s="50"/>
    </row>
    <row r="129" spans="1:8" ht="18" customHeight="1">
      <c r="A129" s="37">
        <v>801</v>
      </c>
      <c r="B129" s="37">
        <v>88.87</v>
      </c>
      <c r="C129" s="38">
        <v>68.06</v>
      </c>
      <c r="D129" s="37">
        <v>4.22</v>
      </c>
      <c r="E129" s="37">
        <v>20.81</v>
      </c>
      <c r="F129" s="43"/>
      <c r="G129" s="44"/>
      <c r="H129" s="50"/>
    </row>
    <row r="130" spans="1:8" ht="18" customHeight="1">
      <c r="A130" s="37">
        <v>802</v>
      </c>
      <c r="B130" s="37">
        <v>83.53</v>
      </c>
      <c r="C130" s="38">
        <v>63.97</v>
      </c>
      <c r="D130" s="37">
        <v>4.1100000000000003</v>
      </c>
      <c r="E130" s="37">
        <v>19.559999999999999</v>
      </c>
      <c r="F130" s="43"/>
      <c r="G130" s="44"/>
      <c r="H130" s="50"/>
    </row>
    <row r="131" spans="1:8" ht="18" customHeight="1">
      <c r="A131" s="37">
        <v>803</v>
      </c>
      <c r="B131" s="37">
        <v>83.53</v>
      </c>
      <c r="C131" s="38">
        <v>63.97</v>
      </c>
      <c r="D131" s="38">
        <v>4.1100000000000003</v>
      </c>
      <c r="E131" s="37">
        <v>19.559999999999999</v>
      </c>
      <c r="F131" s="43"/>
      <c r="G131" s="44"/>
      <c r="H131" s="50"/>
    </row>
    <row r="132" spans="1:8" ht="18" customHeight="1">
      <c r="A132" s="37">
        <v>804</v>
      </c>
      <c r="B132" s="37">
        <v>88.87</v>
      </c>
      <c r="C132" s="38">
        <v>68.06</v>
      </c>
      <c r="D132" s="38">
        <v>4.22</v>
      </c>
      <c r="E132" s="37">
        <v>20.81</v>
      </c>
      <c r="F132" s="43"/>
      <c r="G132" s="44"/>
      <c r="H132" s="50"/>
    </row>
    <row r="133" spans="1:8" ht="18" customHeight="1">
      <c r="A133" s="37">
        <v>901</v>
      </c>
      <c r="B133" s="37">
        <v>88.87</v>
      </c>
      <c r="C133" s="38">
        <v>68.06</v>
      </c>
      <c r="D133" s="38">
        <v>4.22</v>
      </c>
      <c r="E133" s="37">
        <v>20.81</v>
      </c>
      <c r="F133" s="43"/>
      <c r="G133" s="44"/>
      <c r="H133" s="50"/>
    </row>
    <row r="134" spans="1:8" ht="18" customHeight="1">
      <c r="A134" s="37">
        <v>902</v>
      </c>
      <c r="B134" s="37">
        <v>83.53</v>
      </c>
      <c r="C134" s="38">
        <v>63.97</v>
      </c>
      <c r="D134" s="38">
        <v>4.1100000000000003</v>
      </c>
      <c r="E134" s="37">
        <v>19.559999999999999</v>
      </c>
      <c r="F134" s="43"/>
      <c r="G134" s="44"/>
      <c r="H134" s="50"/>
    </row>
    <row r="135" spans="1:8" ht="18" customHeight="1">
      <c r="A135" s="37">
        <v>903</v>
      </c>
      <c r="B135" s="37">
        <v>83.53</v>
      </c>
      <c r="C135" s="38">
        <v>63.97</v>
      </c>
      <c r="D135" s="38">
        <v>4.1100000000000003</v>
      </c>
      <c r="E135" s="37">
        <v>19.559999999999999</v>
      </c>
      <c r="F135" s="43"/>
      <c r="G135" s="44"/>
      <c r="H135" s="50"/>
    </row>
    <row r="136" spans="1:8" ht="18" customHeight="1">
      <c r="A136" s="37">
        <v>904</v>
      </c>
      <c r="B136" s="37">
        <v>88.87</v>
      </c>
      <c r="C136" s="38">
        <v>68.06</v>
      </c>
      <c r="D136" s="38">
        <v>4.22</v>
      </c>
      <c r="E136" s="37">
        <v>20.81</v>
      </c>
      <c r="F136" s="43"/>
      <c r="G136" s="44"/>
      <c r="H136" s="50"/>
    </row>
    <row r="137" spans="1:8" ht="18" customHeight="1">
      <c r="A137" s="37">
        <v>1001</v>
      </c>
      <c r="B137" s="37">
        <v>88.87</v>
      </c>
      <c r="C137" s="38">
        <v>68.06</v>
      </c>
      <c r="D137" s="38">
        <v>4.22</v>
      </c>
      <c r="E137" s="37">
        <v>20.81</v>
      </c>
      <c r="F137" s="43"/>
      <c r="G137" s="44"/>
      <c r="H137" s="50"/>
    </row>
    <row r="138" spans="1:8" ht="18" customHeight="1">
      <c r="A138" s="37">
        <v>1002</v>
      </c>
      <c r="B138" s="37">
        <v>83.53</v>
      </c>
      <c r="C138" s="38">
        <v>63.97</v>
      </c>
      <c r="D138" s="38">
        <v>4.1100000000000003</v>
      </c>
      <c r="E138" s="37">
        <v>19.559999999999999</v>
      </c>
      <c r="F138" s="43"/>
      <c r="G138" s="44"/>
      <c r="H138" s="50"/>
    </row>
    <row r="139" spans="1:8" ht="18" customHeight="1">
      <c r="A139" s="37">
        <v>1003</v>
      </c>
      <c r="B139" s="37">
        <v>83.53</v>
      </c>
      <c r="C139" s="38">
        <v>63.97</v>
      </c>
      <c r="D139" s="38">
        <v>4.1100000000000003</v>
      </c>
      <c r="E139" s="37">
        <v>19.559999999999999</v>
      </c>
      <c r="F139" s="43"/>
      <c r="G139" s="44"/>
      <c r="H139" s="50"/>
    </row>
    <row r="140" spans="1:8" ht="18" customHeight="1">
      <c r="A140" s="37">
        <v>1004</v>
      </c>
      <c r="B140" s="37">
        <v>88.87</v>
      </c>
      <c r="C140" s="38">
        <v>68.06</v>
      </c>
      <c r="D140" s="38">
        <v>4.22</v>
      </c>
      <c r="E140" s="37">
        <v>20.81</v>
      </c>
      <c r="F140" s="43"/>
      <c r="G140" s="44"/>
      <c r="H140" s="50"/>
    </row>
    <row r="141" spans="1:8" ht="18" customHeight="1">
      <c r="A141" s="37">
        <v>1101</v>
      </c>
      <c r="B141" s="37">
        <v>88.87</v>
      </c>
      <c r="C141" s="38">
        <v>68.06</v>
      </c>
      <c r="D141" s="38">
        <v>4.22</v>
      </c>
      <c r="E141" s="37">
        <v>20.81</v>
      </c>
      <c r="F141" s="43"/>
      <c r="G141" s="44"/>
      <c r="H141" s="50"/>
    </row>
    <row r="142" spans="1:8" ht="18" customHeight="1">
      <c r="A142" s="37">
        <v>1102</v>
      </c>
      <c r="B142" s="37">
        <v>83.53</v>
      </c>
      <c r="C142" s="38">
        <v>63.97</v>
      </c>
      <c r="D142" s="38">
        <v>4.1100000000000003</v>
      </c>
      <c r="E142" s="37">
        <v>19.559999999999999</v>
      </c>
      <c r="F142" s="43"/>
      <c r="G142" s="44"/>
      <c r="H142" s="50"/>
    </row>
    <row r="143" spans="1:8" ht="18" customHeight="1">
      <c r="A143" s="37">
        <v>1103</v>
      </c>
      <c r="B143" s="37">
        <v>83.53</v>
      </c>
      <c r="C143" s="38">
        <v>63.97</v>
      </c>
      <c r="D143" s="38">
        <v>4.1100000000000003</v>
      </c>
      <c r="E143" s="37">
        <v>19.559999999999999</v>
      </c>
      <c r="F143" s="43"/>
      <c r="G143" s="44"/>
      <c r="H143" s="50"/>
    </row>
    <row r="144" spans="1:8" ht="18" customHeight="1">
      <c r="A144" s="37">
        <v>1104</v>
      </c>
      <c r="B144" s="37">
        <v>88.87</v>
      </c>
      <c r="C144" s="38">
        <v>68.06</v>
      </c>
      <c r="D144" s="38">
        <v>4.22</v>
      </c>
      <c r="E144" s="37">
        <v>20.81</v>
      </c>
      <c r="F144" s="43"/>
      <c r="G144" s="44"/>
      <c r="H144" s="50"/>
    </row>
    <row r="145" spans="1:8" ht="18" customHeight="1">
      <c r="A145" s="37">
        <v>1201</v>
      </c>
      <c r="B145" s="37">
        <v>88.87</v>
      </c>
      <c r="C145" s="38">
        <v>68.06</v>
      </c>
      <c r="D145" s="38">
        <v>4.22</v>
      </c>
      <c r="E145" s="37">
        <v>20.81</v>
      </c>
      <c r="F145" s="43"/>
      <c r="G145" s="44"/>
      <c r="H145" s="50"/>
    </row>
    <row r="146" spans="1:8" ht="18" customHeight="1">
      <c r="A146" s="37">
        <v>1202</v>
      </c>
      <c r="B146" s="37">
        <v>83.53</v>
      </c>
      <c r="C146" s="38">
        <v>63.97</v>
      </c>
      <c r="D146" s="38">
        <v>4.1100000000000003</v>
      </c>
      <c r="E146" s="37">
        <v>19.559999999999999</v>
      </c>
      <c r="F146" s="43"/>
      <c r="G146" s="44"/>
      <c r="H146" s="50"/>
    </row>
    <row r="147" spans="1:8" ht="18" customHeight="1">
      <c r="A147" s="41" t="s">
        <v>58</v>
      </c>
      <c r="B147" s="43">
        <v>2586</v>
      </c>
      <c r="C147" s="34">
        <v>1980.45</v>
      </c>
      <c r="D147" s="34">
        <v>124.95</v>
      </c>
      <c r="E147" s="43">
        <v>605.54999999999995</v>
      </c>
      <c r="F147" s="43"/>
      <c r="G147" s="44"/>
      <c r="H147" s="50"/>
    </row>
    <row r="148" spans="1:8" ht="18" customHeight="1">
      <c r="A148" s="45" t="s">
        <v>59</v>
      </c>
      <c r="B148" s="43"/>
      <c r="C148" s="36"/>
      <c r="D148" s="36"/>
      <c r="E148" s="43"/>
      <c r="F148" s="43"/>
      <c r="G148" s="44"/>
      <c r="H148" s="50"/>
    </row>
    <row r="149" spans="1:8" ht="18" customHeight="1">
      <c r="A149" s="74" t="s">
        <v>46</v>
      </c>
      <c r="B149" s="74"/>
      <c r="C149" s="74"/>
      <c r="D149" s="74"/>
      <c r="E149" s="74"/>
      <c r="F149" s="74"/>
      <c r="G149" s="74"/>
      <c r="H149" s="47"/>
    </row>
    <row r="150" spans="1:8" ht="18" customHeight="1">
      <c r="A150" s="54" t="s">
        <v>47</v>
      </c>
      <c r="B150" s="54"/>
      <c r="C150" s="54"/>
      <c r="D150" s="54"/>
      <c r="E150" s="54"/>
      <c r="F150" s="54"/>
      <c r="G150" s="54"/>
      <c r="H150" s="47"/>
    </row>
    <row r="151" spans="1:8" ht="18" customHeight="1">
      <c r="A151" s="61" t="s">
        <v>48</v>
      </c>
      <c r="B151" s="62" t="s">
        <v>49</v>
      </c>
      <c r="C151" s="63" t="s">
        <v>50</v>
      </c>
      <c r="D151" s="64"/>
      <c r="E151" s="65"/>
      <c r="F151" s="34"/>
      <c r="G151" s="42" t="s">
        <v>51</v>
      </c>
      <c r="H151" s="47"/>
    </row>
    <row r="152" spans="1:8" ht="18" customHeight="1">
      <c r="A152" s="66"/>
      <c r="B152" s="67"/>
      <c r="C152" s="68" t="s">
        <v>52</v>
      </c>
      <c r="D152" s="68" t="s">
        <v>53</v>
      </c>
      <c r="E152" s="69" t="s">
        <v>54</v>
      </c>
      <c r="F152" s="35"/>
      <c r="G152" s="42">
        <v>0.30569299999999999</v>
      </c>
      <c r="H152" s="48"/>
    </row>
    <row r="153" spans="1:8" ht="18" customHeight="1">
      <c r="A153" s="70"/>
      <c r="B153" s="71"/>
      <c r="C153" s="72"/>
      <c r="D153" s="72"/>
      <c r="E153" s="73"/>
      <c r="F153" s="35"/>
      <c r="G153" s="42" t="s">
        <v>55</v>
      </c>
      <c r="H153" s="49"/>
    </row>
    <row r="154" spans="1:8" ht="18" customHeight="1">
      <c r="A154" s="37">
        <v>1203</v>
      </c>
      <c r="B154" s="37">
        <v>83.53</v>
      </c>
      <c r="C154" s="38">
        <v>63.97</v>
      </c>
      <c r="D154" s="38">
        <v>4.1100000000000003</v>
      </c>
      <c r="E154" s="37">
        <v>19.559999999999999</v>
      </c>
      <c r="F154" s="43"/>
      <c r="G154" s="44"/>
      <c r="H154" s="50"/>
    </row>
    <row r="155" spans="1:8" ht="18" customHeight="1">
      <c r="A155" s="37">
        <v>1204</v>
      </c>
      <c r="B155" s="37">
        <v>88.87</v>
      </c>
      <c r="C155" s="38">
        <v>68.06</v>
      </c>
      <c r="D155" s="38">
        <v>4.22</v>
      </c>
      <c r="E155" s="37">
        <v>20.81</v>
      </c>
      <c r="F155" s="43"/>
      <c r="G155" s="44"/>
      <c r="H155" s="50"/>
    </row>
    <row r="156" spans="1:8" ht="18" customHeight="1">
      <c r="A156" s="37">
        <v>1301</v>
      </c>
      <c r="B156" s="37">
        <v>88.87</v>
      </c>
      <c r="C156" s="38">
        <v>68.06</v>
      </c>
      <c r="D156" s="38">
        <v>4.22</v>
      </c>
      <c r="E156" s="37">
        <v>20.81</v>
      </c>
      <c r="F156" s="43"/>
      <c r="G156" s="44"/>
      <c r="H156" s="50"/>
    </row>
    <row r="157" spans="1:8" ht="18" customHeight="1">
      <c r="A157" s="37">
        <v>1302</v>
      </c>
      <c r="B157" s="37">
        <v>83.53</v>
      </c>
      <c r="C157" s="38">
        <v>63.97</v>
      </c>
      <c r="D157" s="38">
        <v>4.1100000000000003</v>
      </c>
      <c r="E157" s="37">
        <v>19.559999999999999</v>
      </c>
      <c r="F157" s="43"/>
      <c r="G157" s="44"/>
      <c r="H157" s="50"/>
    </row>
    <row r="158" spans="1:8" ht="18" customHeight="1">
      <c r="A158" s="37">
        <v>1303</v>
      </c>
      <c r="B158" s="37">
        <v>83.53</v>
      </c>
      <c r="C158" s="38">
        <v>63.97</v>
      </c>
      <c r="D158" s="38">
        <v>4.1100000000000003</v>
      </c>
      <c r="E158" s="37">
        <v>19.559999999999999</v>
      </c>
      <c r="F158" s="43"/>
      <c r="G158" s="44"/>
      <c r="H158" s="50"/>
    </row>
    <row r="159" spans="1:8" ht="18" customHeight="1">
      <c r="A159" s="37">
        <v>1304</v>
      </c>
      <c r="B159" s="37">
        <v>88.87</v>
      </c>
      <c r="C159" s="38">
        <v>68.06</v>
      </c>
      <c r="D159" s="38">
        <v>4.22</v>
      </c>
      <c r="E159" s="37">
        <v>20.81</v>
      </c>
      <c r="F159" s="43"/>
      <c r="G159" s="44"/>
      <c r="H159" s="50"/>
    </row>
    <row r="160" spans="1:8" ht="18" customHeight="1">
      <c r="A160" s="37">
        <v>1401</v>
      </c>
      <c r="B160" s="37">
        <v>88.87</v>
      </c>
      <c r="C160" s="38">
        <v>68.06</v>
      </c>
      <c r="D160" s="37">
        <v>4.22</v>
      </c>
      <c r="E160" s="37">
        <v>20.81</v>
      </c>
      <c r="F160" s="43"/>
      <c r="G160" s="44"/>
      <c r="H160" s="50"/>
    </row>
    <row r="161" spans="1:8" ht="18" customHeight="1">
      <c r="A161" s="37">
        <v>1402</v>
      </c>
      <c r="B161" s="37">
        <v>83.53</v>
      </c>
      <c r="C161" s="38">
        <v>63.97</v>
      </c>
      <c r="D161" s="38">
        <v>4.1100000000000003</v>
      </c>
      <c r="E161" s="37">
        <v>19.559999999999999</v>
      </c>
      <c r="F161" s="43"/>
      <c r="G161" s="44"/>
      <c r="H161" s="50"/>
    </row>
    <row r="162" spans="1:8" ht="18" customHeight="1">
      <c r="A162" s="37">
        <v>1403</v>
      </c>
      <c r="B162" s="37">
        <v>83.53</v>
      </c>
      <c r="C162" s="38">
        <v>63.97</v>
      </c>
      <c r="D162" s="38">
        <v>4.1100000000000003</v>
      </c>
      <c r="E162" s="37">
        <v>19.559999999999999</v>
      </c>
      <c r="F162" s="43"/>
      <c r="G162" s="44"/>
      <c r="H162" s="50"/>
    </row>
    <row r="163" spans="1:8" ht="18" customHeight="1">
      <c r="A163" s="37">
        <v>1404</v>
      </c>
      <c r="B163" s="37">
        <v>88.87</v>
      </c>
      <c r="C163" s="38">
        <v>68.06</v>
      </c>
      <c r="D163" s="38">
        <v>4.22</v>
      </c>
      <c r="E163" s="37">
        <v>20.81</v>
      </c>
      <c r="F163" s="43"/>
      <c r="G163" s="44"/>
      <c r="H163" s="50"/>
    </row>
    <row r="164" spans="1:8" ht="18" customHeight="1">
      <c r="A164" s="37">
        <v>1501</v>
      </c>
      <c r="B164" s="37">
        <v>88.87</v>
      </c>
      <c r="C164" s="38">
        <v>68.06</v>
      </c>
      <c r="D164" s="38">
        <v>4.22</v>
      </c>
      <c r="E164" s="37">
        <v>20.81</v>
      </c>
      <c r="F164" s="43"/>
      <c r="G164" s="44"/>
      <c r="H164" s="50"/>
    </row>
    <row r="165" spans="1:8" ht="18" customHeight="1">
      <c r="A165" s="37">
        <v>1502</v>
      </c>
      <c r="B165" s="37">
        <v>83.53</v>
      </c>
      <c r="C165" s="38">
        <v>63.97</v>
      </c>
      <c r="D165" s="38">
        <v>4.1100000000000003</v>
      </c>
      <c r="E165" s="37">
        <v>19.559999999999999</v>
      </c>
      <c r="F165" s="43"/>
      <c r="G165" s="44"/>
      <c r="H165" s="50"/>
    </row>
    <row r="166" spans="1:8" ht="18" customHeight="1">
      <c r="A166" s="37">
        <v>1503</v>
      </c>
      <c r="B166" s="37">
        <v>83.53</v>
      </c>
      <c r="C166" s="38">
        <v>63.97</v>
      </c>
      <c r="D166" s="37">
        <v>4.1100000000000003</v>
      </c>
      <c r="E166" s="37">
        <v>19.559999999999999</v>
      </c>
      <c r="F166" s="43"/>
      <c r="G166" s="44"/>
      <c r="H166" s="50"/>
    </row>
    <row r="167" spans="1:8" ht="18" customHeight="1">
      <c r="A167" s="37">
        <v>1504</v>
      </c>
      <c r="B167" s="37">
        <v>88.87</v>
      </c>
      <c r="C167" s="38">
        <v>68.06</v>
      </c>
      <c r="D167" s="37">
        <v>4.22</v>
      </c>
      <c r="E167" s="37">
        <v>20.81</v>
      </c>
      <c r="F167" s="43"/>
      <c r="G167" s="44"/>
      <c r="H167" s="50"/>
    </row>
    <row r="168" spans="1:8" ht="18" customHeight="1">
      <c r="A168" s="37">
        <v>1601</v>
      </c>
      <c r="B168" s="37">
        <v>88.87</v>
      </c>
      <c r="C168" s="38">
        <v>68.06</v>
      </c>
      <c r="D168" s="38">
        <v>4.22</v>
      </c>
      <c r="E168" s="37">
        <v>20.81</v>
      </c>
      <c r="F168" s="43"/>
      <c r="G168" s="44"/>
      <c r="H168" s="50"/>
    </row>
    <row r="169" spans="1:8" ht="18" customHeight="1">
      <c r="A169" s="37">
        <v>1602</v>
      </c>
      <c r="B169" s="37">
        <v>83.53</v>
      </c>
      <c r="C169" s="38">
        <v>63.97</v>
      </c>
      <c r="D169" s="38">
        <v>4.1100000000000003</v>
      </c>
      <c r="E169" s="37">
        <v>19.559999999999999</v>
      </c>
      <c r="F169" s="43"/>
      <c r="G169" s="44"/>
      <c r="H169" s="50"/>
    </row>
    <row r="170" spans="1:8" ht="18" customHeight="1">
      <c r="A170" s="37">
        <v>1603</v>
      </c>
      <c r="B170" s="37">
        <v>83.53</v>
      </c>
      <c r="C170" s="38">
        <v>63.97</v>
      </c>
      <c r="D170" s="38">
        <v>4.1100000000000003</v>
      </c>
      <c r="E170" s="37">
        <v>19.559999999999999</v>
      </c>
      <c r="F170" s="43"/>
      <c r="G170" s="44"/>
      <c r="H170" s="50"/>
    </row>
    <row r="171" spans="1:8" ht="18" customHeight="1">
      <c r="A171" s="37">
        <v>1604</v>
      </c>
      <c r="B171" s="37">
        <v>88.87</v>
      </c>
      <c r="C171" s="38">
        <v>68.06</v>
      </c>
      <c r="D171" s="38">
        <v>4.22</v>
      </c>
      <c r="E171" s="37">
        <v>20.81</v>
      </c>
      <c r="F171" s="43"/>
      <c r="G171" s="44"/>
      <c r="H171" s="50"/>
    </row>
    <row r="172" spans="1:8" ht="18" customHeight="1">
      <c r="A172" s="41" t="s">
        <v>44</v>
      </c>
      <c r="B172" s="43"/>
      <c r="C172" s="36"/>
      <c r="D172" s="36"/>
      <c r="E172" s="43"/>
      <c r="F172" s="43"/>
      <c r="G172" s="44"/>
      <c r="H172" s="50"/>
    </row>
    <row r="173" spans="1:8" ht="18" customHeight="1">
      <c r="A173" s="37">
        <v>101</v>
      </c>
      <c r="B173" s="37">
        <v>88.8</v>
      </c>
      <c r="C173" s="38">
        <v>68.010000000000005</v>
      </c>
      <c r="D173" s="38">
        <v>4.22</v>
      </c>
      <c r="E173" s="37">
        <v>20.79</v>
      </c>
      <c r="F173" s="43"/>
      <c r="G173" s="44"/>
      <c r="H173" s="50"/>
    </row>
    <row r="174" spans="1:8" ht="18" customHeight="1">
      <c r="A174" s="37">
        <v>102</v>
      </c>
      <c r="B174" s="37">
        <v>66.42</v>
      </c>
      <c r="C174" s="38">
        <v>50.87</v>
      </c>
      <c r="D174" s="38">
        <v>4.1100000000000003</v>
      </c>
      <c r="E174" s="37">
        <v>15.55</v>
      </c>
      <c r="F174" s="43"/>
      <c r="G174" s="44"/>
      <c r="H174" s="50"/>
    </row>
    <row r="175" spans="1:8" ht="18" customHeight="1">
      <c r="A175" s="37">
        <v>103</v>
      </c>
      <c r="B175" s="37">
        <v>83.53</v>
      </c>
      <c r="C175" s="38">
        <v>63.97</v>
      </c>
      <c r="D175" s="38">
        <v>4.1100000000000003</v>
      </c>
      <c r="E175" s="37">
        <v>19.559999999999999</v>
      </c>
      <c r="F175" s="43"/>
      <c r="G175" s="44"/>
      <c r="H175" s="50"/>
    </row>
    <row r="176" spans="1:8" ht="18" customHeight="1">
      <c r="A176" s="37">
        <v>104</v>
      </c>
      <c r="B176" s="37">
        <v>89.39</v>
      </c>
      <c r="C176" s="38">
        <v>68.459999999999994</v>
      </c>
      <c r="D176" s="38">
        <v>4.32</v>
      </c>
      <c r="E176" s="37">
        <v>20.93</v>
      </c>
      <c r="F176" s="43"/>
      <c r="G176" s="44"/>
      <c r="H176" s="50"/>
    </row>
    <row r="177" spans="1:8" ht="18" customHeight="1">
      <c r="A177" s="37">
        <v>201</v>
      </c>
      <c r="B177" s="37">
        <v>88.8</v>
      </c>
      <c r="C177" s="38">
        <v>68.010000000000005</v>
      </c>
      <c r="D177" s="38">
        <v>4.22</v>
      </c>
      <c r="E177" s="37">
        <v>20.79</v>
      </c>
      <c r="F177" s="43"/>
      <c r="G177" s="44"/>
      <c r="H177" s="50"/>
    </row>
    <row r="178" spans="1:8" ht="18" customHeight="1">
      <c r="A178" s="37">
        <v>202</v>
      </c>
      <c r="B178" s="37">
        <v>83.53</v>
      </c>
      <c r="C178" s="38">
        <v>63.97</v>
      </c>
      <c r="D178" s="38">
        <v>4.1100000000000003</v>
      </c>
      <c r="E178" s="37">
        <v>19.559999999999999</v>
      </c>
      <c r="F178" s="43"/>
      <c r="G178" s="44"/>
      <c r="H178" s="50"/>
    </row>
    <row r="179" spans="1:8" ht="18" customHeight="1">
      <c r="A179" s="37">
        <v>203</v>
      </c>
      <c r="B179" s="37">
        <v>83.53</v>
      </c>
      <c r="C179" s="38">
        <v>63.97</v>
      </c>
      <c r="D179" s="38">
        <v>4.1100000000000003</v>
      </c>
      <c r="E179" s="37">
        <v>19.559999999999999</v>
      </c>
      <c r="F179" s="43"/>
      <c r="G179" s="44"/>
      <c r="H179" s="50"/>
    </row>
    <row r="180" spans="1:8" ht="18" customHeight="1">
      <c r="A180" s="37">
        <v>204</v>
      </c>
      <c r="B180" s="37">
        <v>89.39</v>
      </c>
      <c r="C180" s="38">
        <v>68.459999999999994</v>
      </c>
      <c r="D180" s="38">
        <v>4.32</v>
      </c>
      <c r="E180" s="37">
        <v>20.93</v>
      </c>
      <c r="F180" s="43"/>
      <c r="G180" s="44"/>
      <c r="H180" s="50"/>
    </row>
    <row r="181" spans="1:8" ht="18" customHeight="1">
      <c r="A181" s="37">
        <v>301</v>
      </c>
      <c r="B181" s="37">
        <v>88.87</v>
      </c>
      <c r="C181" s="38">
        <v>68.06</v>
      </c>
      <c r="D181" s="38">
        <v>4.22</v>
      </c>
      <c r="E181" s="37">
        <v>20.81</v>
      </c>
      <c r="F181" s="43"/>
      <c r="G181" s="44"/>
      <c r="H181" s="50"/>
    </row>
    <row r="182" spans="1:8" ht="18" customHeight="1">
      <c r="A182" s="37">
        <v>302</v>
      </c>
      <c r="B182" s="37">
        <v>83.53</v>
      </c>
      <c r="C182" s="38">
        <v>63.97</v>
      </c>
      <c r="D182" s="38">
        <v>4.1100000000000003</v>
      </c>
      <c r="E182" s="37">
        <v>19.559999999999999</v>
      </c>
      <c r="F182" s="43"/>
      <c r="G182" s="44"/>
      <c r="H182" s="50"/>
    </row>
    <row r="183" spans="1:8" ht="18" customHeight="1">
      <c r="A183" s="37">
        <v>303</v>
      </c>
      <c r="B183" s="37">
        <v>83.53</v>
      </c>
      <c r="C183" s="38">
        <v>63.97</v>
      </c>
      <c r="D183" s="38">
        <v>4.1100000000000003</v>
      </c>
      <c r="E183" s="37">
        <v>19.559999999999999</v>
      </c>
      <c r="F183" s="43"/>
      <c r="G183" s="44"/>
      <c r="H183" s="50"/>
    </row>
    <row r="184" spans="1:8" ht="18" customHeight="1">
      <c r="A184" s="41" t="s">
        <v>58</v>
      </c>
      <c r="B184" s="43">
        <v>2480.92</v>
      </c>
      <c r="C184" s="34">
        <v>1899.99</v>
      </c>
      <c r="D184" s="34">
        <v>120.93</v>
      </c>
      <c r="E184" s="43">
        <v>580.92999999999995</v>
      </c>
      <c r="F184" s="43"/>
      <c r="G184" s="44"/>
      <c r="H184" s="50"/>
    </row>
    <row r="185" spans="1:8" ht="18" customHeight="1">
      <c r="A185" s="45" t="s">
        <v>59</v>
      </c>
      <c r="B185" s="43"/>
      <c r="C185" s="36"/>
      <c r="D185" s="36"/>
      <c r="E185" s="43"/>
      <c r="F185" s="43"/>
      <c r="G185" s="44"/>
      <c r="H185" s="50"/>
    </row>
    <row r="186" spans="1:8" ht="18" customHeight="1">
      <c r="A186" s="74" t="s">
        <v>46</v>
      </c>
      <c r="B186" s="74"/>
      <c r="C186" s="74"/>
      <c r="D186" s="74"/>
      <c r="E186" s="74"/>
      <c r="F186" s="74"/>
      <c r="G186" s="74"/>
      <c r="H186" s="47"/>
    </row>
    <row r="187" spans="1:8" ht="18" customHeight="1">
      <c r="A187" s="54" t="s">
        <v>47</v>
      </c>
      <c r="B187" s="54"/>
      <c r="C187" s="54"/>
      <c r="D187" s="54"/>
      <c r="E187" s="54"/>
      <c r="F187" s="54"/>
      <c r="G187" s="54"/>
      <c r="H187" s="47"/>
    </row>
    <row r="188" spans="1:8" ht="18" customHeight="1">
      <c r="A188" s="61" t="s">
        <v>48</v>
      </c>
      <c r="B188" s="62" t="s">
        <v>49</v>
      </c>
      <c r="C188" s="63" t="s">
        <v>50</v>
      </c>
      <c r="D188" s="64"/>
      <c r="E188" s="65"/>
      <c r="F188" s="34"/>
      <c r="G188" s="42" t="s">
        <v>51</v>
      </c>
      <c r="H188" s="47"/>
    </row>
    <row r="189" spans="1:8" ht="18" customHeight="1">
      <c r="A189" s="66"/>
      <c r="B189" s="67"/>
      <c r="C189" s="68" t="s">
        <v>52</v>
      </c>
      <c r="D189" s="68" t="s">
        <v>53</v>
      </c>
      <c r="E189" s="69" t="s">
        <v>54</v>
      </c>
      <c r="F189" s="35"/>
      <c r="G189" s="42">
        <v>0.30569299999999999</v>
      </c>
      <c r="H189" s="48"/>
    </row>
    <row r="190" spans="1:8" ht="18" customHeight="1">
      <c r="A190" s="70"/>
      <c r="B190" s="71"/>
      <c r="C190" s="72"/>
      <c r="D190" s="72"/>
      <c r="E190" s="73"/>
      <c r="F190" s="35"/>
      <c r="G190" s="42" t="s">
        <v>55</v>
      </c>
      <c r="H190" s="49"/>
    </row>
    <row r="191" spans="1:8" ht="18" customHeight="1">
      <c r="A191" s="37">
        <v>304</v>
      </c>
      <c r="B191" s="37">
        <v>89.47</v>
      </c>
      <c r="C191" s="38">
        <v>68.52</v>
      </c>
      <c r="D191" s="38">
        <v>4.32</v>
      </c>
      <c r="E191" s="37">
        <v>20.95</v>
      </c>
      <c r="F191" s="43"/>
      <c r="G191" s="44"/>
      <c r="H191" s="50"/>
    </row>
    <row r="192" spans="1:8" ht="18" customHeight="1">
      <c r="A192" s="37">
        <v>401</v>
      </c>
      <c r="B192" s="37">
        <v>88.87</v>
      </c>
      <c r="C192" s="38">
        <v>68.06</v>
      </c>
      <c r="D192" s="38">
        <v>4.22</v>
      </c>
      <c r="E192" s="37">
        <v>20.81</v>
      </c>
      <c r="F192" s="43"/>
      <c r="G192" s="44"/>
      <c r="H192" s="50"/>
    </row>
    <row r="193" spans="1:8" ht="18" customHeight="1">
      <c r="A193" s="37">
        <v>402</v>
      </c>
      <c r="B193" s="37">
        <v>83.53</v>
      </c>
      <c r="C193" s="38">
        <v>63.97</v>
      </c>
      <c r="D193" s="38">
        <v>4.1100000000000003</v>
      </c>
      <c r="E193" s="37">
        <v>19.559999999999999</v>
      </c>
      <c r="F193" s="43"/>
      <c r="G193" s="44"/>
      <c r="H193" s="50"/>
    </row>
    <row r="194" spans="1:8" ht="18" customHeight="1">
      <c r="A194" s="37">
        <v>403</v>
      </c>
      <c r="B194" s="37">
        <v>83.53</v>
      </c>
      <c r="C194" s="38">
        <v>63.97</v>
      </c>
      <c r="D194" s="38">
        <v>4.1100000000000003</v>
      </c>
      <c r="E194" s="37">
        <v>19.559999999999999</v>
      </c>
      <c r="F194" s="43"/>
      <c r="G194" s="44"/>
      <c r="H194" s="50"/>
    </row>
    <row r="195" spans="1:8" ht="18" customHeight="1">
      <c r="A195" s="37">
        <v>404</v>
      </c>
      <c r="B195" s="37">
        <v>89.47</v>
      </c>
      <c r="C195" s="38">
        <v>68.52</v>
      </c>
      <c r="D195" s="38">
        <v>4.32</v>
      </c>
      <c r="E195" s="37">
        <v>20.95</v>
      </c>
      <c r="F195" s="43"/>
      <c r="G195" s="44"/>
      <c r="H195" s="50"/>
    </row>
    <row r="196" spans="1:8" ht="18" customHeight="1">
      <c r="A196" s="37">
        <v>501</v>
      </c>
      <c r="B196" s="37">
        <v>88.87</v>
      </c>
      <c r="C196" s="38">
        <v>68.06</v>
      </c>
      <c r="D196" s="38">
        <v>4.22</v>
      </c>
      <c r="E196" s="37">
        <v>20.81</v>
      </c>
      <c r="F196" s="43"/>
      <c r="G196" s="44"/>
      <c r="H196" s="50"/>
    </row>
    <row r="197" spans="1:8" ht="18" customHeight="1">
      <c r="A197" s="37">
        <v>502</v>
      </c>
      <c r="B197" s="37">
        <v>83.53</v>
      </c>
      <c r="C197" s="38">
        <v>63.97</v>
      </c>
      <c r="D197" s="37">
        <v>4.1100000000000003</v>
      </c>
      <c r="E197" s="37">
        <v>19.559999999999999</v>
      </c>
      <c r="F197" s="43"/>
      <c r="G197" s="44"/>
      <c r="H197" s="50"/>
    </row>
    <row r="198" spans="1:8" ht="18" customHeight="1">
      <c r="A198" s="37">
        <v>503</v>
      </c>
      <c r="B198" s="37">
        <v>83.53</v>
      </c>
      <c r="C198" s="38">
        <v>63.97</v>
      </c>
      <c r="D198" s="38">
        <v>4.1100000000000003</v>
      </c>
      <c r="E198" s="37">
        <v>19.559999999999999</v>
      </c>
      <c r="F198" s="43"/>
      <c r="G198" s="44"/>
      <c r="H198" s="50"/>
    </row>
    <row r="199" spans="1:8" ht="18" customHeight="1">
      <c r="A199" s="37">
        <v>504</v>
      </c>
      <c r="B199" s="37">
        <v>89.47</v>
      </c>
      <c r="C199" s="38">
        <v>68.52</v>
      </c>
      <c r="D199" s="38">
        <v>4.32</v>
      </c>
      <c r="E199" s="37">
        <v>20.95</v>
      </c>
      <c r="F199" s="43"/>
      <c r="G199" s="44"/>
      <c r="H199" s="50"/>
    </row>
    <row r="200" spans="1:8" ht="18" customHeight="1">
      <c r="A200" s="37">
        <v>601</v>
      </c>
      <c r="B200" s="37">
        <v>88.87</v>
      </c>
      <c r="C200" s="38">
        <v>68.06</v>
      </c>
      <c r="D200" s="38">
        <v>4.22</v>
      </c>
      <c r="E200" s="37">
        <v>20.81</v>
      </c>
      <c r="F200" s="43"/>
      <c r="G200" s="44"/>
      <c r="H200" s="50"/>
    </row>
    <row r="201" spans="1:8" ht="18" customHeight="1">
      <c r="A201" s="37">
        <v>602</v>
      </c>
      <c r="B201" s="37">
        <v>83.53</v>
      </c>
      <c r="C201" s="38">
        <v>63.97</v>
      </c>
      <c r="D201" s="38">
        <v>4.1100000000000003</v>
      </c>
      <c r="E201" s="37">
        <v>19.559999999999999</v>
      </c>
      <c r="F201" s="43"/>
      <c r="G201" s="44"/>
      <c r="H201" s="50"/>
    </row>
    <row r="202" spans="1:8" ht="18" customHeight="1">
      <c r="A202" s="37">
        <v>603</v>
      </c>
      <c r="B202" s="37">
        <v>83.53</v>
      </c>
      <c r="C202" s="38">
        <v>63.97</v>
      </c>
      <c r="D202" s="38">
        <v>4.1100000000000003</v>
      </c>
      <c r="E202" s="37">
        <v>19.559999999999999</v>
      </c>
      <c r="F202" s="43"/>
      <c r="G202" s="44"/>
      <c r="H202" s="50"/>
    </row>
    <row r="203" spans="1:8" ht="18" customHeight="1">
      <c r="A203" s="37">
        <v>604</v>
      </c>
      <c r="B203" s="37">
        <v>89.47</v>
      </c>
      <c r="C203" s="38">
        <v>68.52</v>
      </c>
      <c r="D203" s="37">
        <v>4.32</v>
      </c>
      <c r="E203" s="37">
        <v>20.95</v>
      </c>
      <c r="F203" s="43"/>
      <c r="G203" s="44"/>
      <c r="H203" s="50"/>
    </row>
    <row r="204" spans="1:8" ht="18" customHeight="1">
      <c r="A204" s="37">
        <v>701</v>
      </c>
      <c r="B204" s="37">
        <v>88.87</v>
      </c>
      <c r="C204" s="38">
        <v>68.06</v>
      </c>
      <c r="D204" s="37">
        <v>4.22</v>
      </c>
      <c r="E204" s="37">
        <v>20.81</v>
      </c>
      <c r="F204" s="43"/>
      <c r="G204" s="44"/>
      <c r="H204" s="50"/>
    </row>
    <row r="205" spans="1:8" ht="18" customHeight="1">
      <c r="A205" s="37">
        <v>702</v>
      </c>
      <c r="B205" s="37">
        <v>83.53</v>
      </c>
      <c r="C205" s="38">
        <v>63.97</v>
      </c>
      <c r="D205" s="38">
        <v>4.1100000000000003</v>
      </c>
      <c r="E205" s="37">
        <v>19.559999999999999</v>
      </c>
      <c r="F205" s="43"/>
      <c r="G205" s="44"/>
      <c r="H205" s="50"/>
    </row>
    <row r="206" spans="1:8" ht="18" customHeight="1">
      <c r="A206" s="37">
        <v>703</v>
      </c>
      <c r="B206" s="37">
        <v>83.53</v>
      </c>
      <c r="C206" s="38">
        <v>63.97</v>
      </c>
      <c r="D206" s="38">
        <v>4.1100000000000003</v>
      </c>
      <c r="E206" s="37">
        <v>19.559999999999999</v>
      </c>
      <c r="F206" s="43"/>
      <c r="G206" s="44"/>
      <c r="H206" s="50"/>
    </row>
    <row r="207" spans="1:8" ht="18" customHeight="1">
      <c r="A207" s="37">
        <v>704</v>
      </c>
      <c r="B207" s="37">
        <v>89.47</v>
      </c>
      <c r="C207" s="38">
        <v>68.52</v>
      </c>
      <c r="D207" s="38">
        <v>4.32</v>
      </c>
      <c r="E207" s="37">
        <v>20.95</v>
      </c>
      <c r="F207" s="43"/>
      <c r="G207" s="44"/>
      <c r="H207" s="50"/>
    </row>
    <row r="208" spans="1:8" ht="18" customHeight="1">
      <c r="A208" s="37">
        <v>801</v>
      </c>
      <c r="B208" s="37">
        <v>88.87</v>
      </c>
      <c r="C208" s="38">
        <v>68.06</v>
      </c>
      <c r="D208" s="38">
        <v>4.22</v>
      </c>
      <c r="E208" s="37">
        <v>20.81</v>
      </c>
      <c r="F208" s="43"/>
      <c r="G208" s="44"/>
      <c r="H208" s="50"/>
    </row>
    <row r="209" spans="1:8" ht="18" customHeight="1">
      <c r="A209" s="37">
        <v>802</v>
      </c>
      <c r="B209" s="37">
        <v>83.53</v>
      </c>
      <c r="C209" s="38">
        <v>63.97</v>
      </c>
      <c r="D209" s="38">
        <v>4.1100000000000003</v>
      </c>
      <c r="E209" s="37">
        <v>19.559999999999999</v>
      </c>
      <c r="F209" s="43"/>
      <c r="G209" s="44"/>
      <c r="H209" s="50"/>
    </row>
    <row r="210" spans="1:8" ht="18" customHeight="1">
      <c r="A210" s="37">
        <v>803</v>
      </c>
      <c r="B210" s="37">
        <v>83.53</v>
      </c>
      <c r="C210" s="38">
        <v>63.97</v>
      </c>
      <c r="D210" s="38">
        <v>4.1100000000000003</v>
      </c>
      <c r="E210" s="37">
        <v>19.559999999999999</v>
      </c>
      <c r="F210" s="43"/>
      <c r="G210" s="44"/>
      <c r="H210" s="50"/>
    </row>
    <row r="211" spans="1:8" ht="18" customHeight="1">
      <c r="A211" s="37">
        <v>804</v>
      </c>
      <c r="B211" s="37">
        <v>89.47</v>
      </c>
      <c r="C211" s="38">
        <v>68.52</v>
      </c>
      <c r="D211" s="38">
        <v>4.32</v>
      </c>
      <c r="E211" s="37">
        <v>20.95</v>
      </c>
      <c r="F211" s="43"/>
      <c r="G211" s="44"/>
      <c r="H211" s="50"/>
    </row>
    <row r="212" spans="1:8" ht="18" customHeight="1">
      <c r="A212" s="37">
        <v>901</v>
      </c>
      <c r="B212" s="37">
        <v>88.87</v>
      </c>
      <c r="C212" s="38">
        <v>68.06</v>
      </c>
      <c r="D212" s="38">
        <v>4.22</v>
      </c>
      <c r="E212" s="37">
        <v>20.81</v>
      </c>
      <c r="F212" s="43"/>
      <c r="G212" s="44"/>
      <c r="H212" s="50"/>
    </row>
    <row r="213" spans="1:8" ht="18" customHeight="1">
      <c r="A213" s="37">
        <v>902</v>
      </c>
      <c r="B213" s="37">
        <v>83.53</v>
      </c>
      <c r="C213" s="38">
        <v>63.97</v>
      </c>
      <c r="D213" s="38">
        <v>4.1100000000000003</v>
      </c>
      <c r="E213" s="37">
        <v>19.559999999999999</v>
      </c>
      <c r="F213" s="43"/>
      <c r="G213" s="44"/>
      <c r="H213" s="50"/>
    </row>
    <row r="214" spans="1:8" ht="18" customHeight="1">
      <c r="A214" s="37">
        <v>903</v>
      </c>
      <c r="B214" s="37">
        <v>83.53</v>
      </c>
      <c r="C214" s="38">
        <v>63.97</v>
      </c>
      <c r="D214" s="38">
        <v>4.1100000000000003</v>
      </c>
      <c r="E214" s="37">
        <v>19.559999999999999</v>
      </c>
      <c r="F214" s="43"/>
      <c r="G214" s="44"/>
      <c r="H214" s="50"/>
    </row>
    <row r="215" spans="1:8" ht="18" customHeight="1">
      <c r="A215" s="37">
        <v>904</v>
      </c>
      <c r="B215" s="37">
        <v>89.47</v>
      </c>
      <c r="C215" s="38">
        <v>68.52</v>
      </c>
      <c r="D215" s="38">
        <v>4.32</v>
      </c>
      <c r="E215" s="37">
        <v>20.95</v>
      </c>
      <c r="F215" s="43"/>
      <c r="G215" s="44"/>
      <c r="H215" s="50"/>
    </row>
    <row r="216" spans="1:8" ht="18" customHeight="1">
      <c r="A216" s="37">
        <v>1001</v>
      </c>
      <c r="B216" s="37">
        <v>88.87</v>
      </c>
      <c r="C216" s="38">
        <v>68.06</v>
      </c>
      <c r="D216" s="38">
        <v>4.22</v>
      </c>
      <c r="E216" s="37">
        <v>20.81</v>
      </c>
      <c r="F216" s="43"/>
      <c r="G216" s="44"/>
      <c r="H216" s="50"/>
    </row>
    <row r="217" spans="1:8" ht="18" customHeight="1">
      <c r="A217" s="37">
        <v>1002</v>
      </c>
      <c r="B217" s="37">
        <v>83.53</v>
      </c>
      <c r="C217" s="38">
        <v>63.97</v>
      </c>
      <c r="D217" s="38">
        <v>4.1100000000000003</v>
      </c>
      <c r="E217" s="37">
        <v>19.559999999999999</v>
      </c>
      <c r="F217" s="43"/>
      <c r="G217" s="44"/>
      <c r="H217" s="50"/>
    </row>
    <row r="218" spans="1:8" ht="18" customHeight="1">
      <c r="A218" s="37">
        <v>1003</v>
      </c>
      <c r="B218" s="37">
        <v>83.53</v>
      </c>
      <c r="C218" s="38">
        <v>63.97</v>
      </c>
      <c r="D218" s="38">
        <v>4.1100000000000003</v>
      </c>
      <c r="E218" s="37">
        <v>19.559999999999999</v>
      </c>
      <c r="F218" s="43"/>
      <c r="G218" s="44"/>
      <c r="H218" s="50"/>
    </row>
    <row r="219" spans="1:8" ht="18" customHeight="1">
      <c r="A219" s="37">
        <v>1004</v>
      </c>
      <c r="B219" s="37">
        <v>89.47</v>
      </c>
      <c r="C219" s="38">
        <v>68.52</v>
      </c>
      <c r="D219" s="38">
        <v>4.32</v>
      </c>
      <c r="E219" s="37">
        <v>20.95</v>
      </c>
      <c r="F219" s="43"/>
      <c r="G219" s="44"/>
      <c r="H219" s="50"/>
    </row>
    <row r="220" spans="1:8" ht="18" customHeight="1">
      <c r="A220" s="37">
        <v>1101</v>
      </c>
      <c r="B220" s="37">
        <v>88.87</v>
      </c>
      <c r="C220" s="38">
        <v>68.06</v>
      </c>
      <c r="D220" s="38">
        <v>4.22</v>
      </c>
      <c r="E220" s="37">
        <v>20.81</v>
      </c>
      <c r="F220" s="43"/>
      <c r="G220" s="44"/>
      <c r="H220" s="50"/>
    </row>
    <row r="221" spans="1:8" ht="18" customHeight="1">
      <c r="A221" s="41" t="s">
        <v>58</v>
      </c>
      <c r="B221" s="43">
        <v>2596.14</v>
      </c>
      <c r="C221" s="34">
        <v>1988.22</v>
      </c>
      <c r="D221" s="34">
        <v>125.86</v>
      </c>
      <c r="E221" s="43">
        <v>607.91999999999996</v>
      </c>
      <c r="F221" s="43"/>
      <c r="G221" s="44"/>
      <c r="H221" s="50"/>
    </row>
    <row r="222" spans="1:8" ht="18" customHeight="1">
      <c r="A222" s="45" t="s">
        <v>59</v>
      </c>
      <c r="B222" s="43"/>
      <c r="C222" s="36"/>
      <c r="D222" s="36"/>
      <c r="E222" s="43"/>
      <c r="F222" s="43"/>
      <c r="G222" s="44"/>
      <c r="H222" s="50"/>
    </row>
    <row r="223" spans="1:8" ht="18" customHeight="1">
      <c r="A223" s="74" t="s">
        <v>46</v>
      </c>
      <c r="B223" s="74"/>
      <c r="C223" s="74"/>
      <c r="D223" s="74"/>
      <c r="E223" s="74"/>
      <c r="F223" s="74"/>
      <c r="G223" s="74"/>
      <c r="H223" s="47"/>
    </row>
    <row r="224" spans="1:8" ht="18" customHeight="1">
      <c r="A224" s="54" t="s">
        <v>47</v>
      </c>
      <c r="B224" s="54"/>
      <c r="C224" s="54"/>
      <c r="D224" s="54"/>
      <c r="E224" s="54"/>
      <c r="F224" s="54"/>
      <c r="G224" s="54"/>
      <c r="H224" s="47"/>
    </row>
    <row r="225" spans="1:8" ht="18" customHeight="1">
      <c r="A225" s="61" t="s">
        <v>48</v>
      </c>
      <c r="B225" s="62" t="s">
        <v>49</v>
      </c>
      <c r="C225" s="63" t="s">
        <v>50</v>
      </c>
      <c r="D225" s="64"/>
      <c r="E225" s="65"/>
      <c r="F225" s="34"/>
      <c r="G225" s="42" t="s">
        <v>51</v>
      </c>
      <c r="H225" s="47"/>
    </row>
    <row r="226" spans="1:8" ht="18" customHeight="1">
      <c r="A226" s="66"/>
      <c r="B226" s="67"/>
      <c r="C226" s="68" t="s">
        <v>52</v>
      </c>
      <c r="D226" s="68" t="s">
        <v>53</v>
      </c>
      <c r="E226" s="69" t="s">
        <v>54</v>
      </c>
      <c r="F226" s="35"/>
      <c r="G226" s="42">
        <v>0.30569299999999999</v>
      </c>
      <c r="H226" s="48"/>
    </row>
    <row r="227" spans="1:8" ht="18" customHeight="1">
      <c r="A227" s="70"/>
      <c r="B227" s="71"/>
      <c r="C227" s="72"/>
      <c r="D227" s="72"/>
      <c r="E227" s="73"/>
      <c r="F227" s="35"/>
      <c r="G227" s="42" t="s">
        <v>55</v>
      </c>
      <c r="H227" s="49"/>
    </row>
    <row r="228" spans="1:8" ht="18" customHeight="1">
      <c r="A228" s="37">
        <v>1102</v>
      </c>
      <c r="B228" s="37">
        <v>83.53</v>
      </c>
      <c r="C228" s="38">
        <v>63.97</v>
      </c>
      <c r="D228" s="38">
        <v>4.1100000000000003</v>
      </c>
      <c r="E228" s="37">
        <v>19.559999999999999</v>
      </c>
      <c r="F228" s="43"/>
      <c r="G228" s="44"/>
      <c r="H228" s="50"/>
    </row>
    <row r="229" spans="1:8" ht="18" customHeight="1">
      <c r="A229" s="37">
        <v>1103</v>
      </c>
      <c r="B229" s="37">
        <v>83.53</v>
      </c>
      <c r="C229" s="38">
        <v>63.97</v>
      </c>
      <c r="D229" s="38">
        <v>4.1100000000000003</v>
      </c>
      <c r="E229" s="37">
        <v>19.559999999999999</v>
      </c>
      <c r="F229" s="43"/>
      <c r="G229" s="44"/>
      <c r="H229" s="50"/>
    </row>
    <row r="230" spans="1:8" ht="18" customHeight="1">
      <c r="A230" s="37">
        <v>1104</v>
      </c>
      <c r="B230" s="37">
        <v>89.47</v>
      </c>
      <c r="C230" s="38">
        <v>68.52</v>
      </c>
      <c r="D230" s="38">
        <v>4.32</v>
      </c>
      <c r="E230" s="37">
        <v>20.95</v>
      </c>
      <c r="F230" s="43"/>
      <c r="G230" s="44"/>
      <c r="H230" s="50"/>
    </row>
    <row r="231" spans="1:8" ht="18" customHeight="1">
      <c r="A231" s="37">
        <v>1201</v>
      </c>
      <c r="B231" s="37">
        <v>88.87</v>
      </c>
      <c r="C231" s="38">
        <v>68.06</v>
      </c>
      <c r="D231" s="38">
        <v>4.22</v>
      </c>
      <c r="E231" s="37">
        <v>20.81</v>
      </c>
      <c r="F231" s="43"/>
      <c r="G231" s="44"/>
      <c r="H231" s="50"/>
    </row>
    <row r="232" spans="1:8" ht="18" customHeight="1">
      <c r="A232" s="37">
        <v>1202</v>
      </c>
      <c r="B232" s="37">
        <v>83.53</v>
      </c>
      <c r="C232" s="38">
        <v>63.97</v>
      </c>
      <c r="D232" s="38">
        <v>4.1100000000000003</v>
      </c>
      <c r="E232" s="37">
        <v>19.559999999999999</v>
      </c>
      <c r="F232" s="43"/>
      <c r="G232" s="44"/>
      <c r="H232" s="50"/>
    </row>
    <row r="233" spans="1:8" ht="18" customHeight="1">
      <c r="A233" s="37">
        <v>1203</v>
      </c>
      <c r="B233" s="37">
        <v>83.53</v>
      </c>
      <c r="C233" s="38">
        <v>63.97</v>
      </c>
      <c r="D233" s="38">
        <v>4.1100000000000003</v>
      </c>
      <c r="E233" s="37">
        <v>19.559999999999999</v>
      </c>
      <c r="F233" s="43"/>
      <c r="G233" s="44"/>
      <c r="H233" s="50"/>
    </row>
    <row r="234" spans="1:8" ht="18" customHeight="1">
      <c r="A234" s="37">
        <v>1204</v>
      </c>
      <c r="B234" s="37">
        <v>89.47</v>
      </c>
      <c r="C234" s="38">
        <v>68.52</v>
      </c>
      <c r="D234" s="37">
        <v>4.32</v>
      </c>
      <c r="E234" s="37">
        <v>20.95</v>
      </c>
      <c r="F234" s="43"/>
      <c r="G234" s="44"/>
      <c r="H234" s="50"/>
    </row>
    <row r="235" spans="1:8" ht="18" customHeight="1">
      <c r="A235" s="37">
        <v>1301</v>
      </c>
      <c r="B235" s="37">
        <v>88.87</v>
      </c>
      <c r="C235" s="38">
        <v>68.06</v>
      </c>
      <c r="D235" s="38">
        <v>4.22</v>
      </c>
      <c r="E235" s="37">
        <v>20.81</v>
      </c>
      <c r="F235" s="43"/>
      <c r="G235" s="44"/>
      <c r="H235" s="50"/>
    </row>
    <row r="236" spans="1:8" ht="18" customHeight="1">
      <c r="A236" s="37">
        <v>1302</v>
      </c>
      <c r="B236" s="37">
        <v>83.53</v>
      </c>
      <c r="C236" s="38">
        <v>63.97</v>
      </c>
      <c r="D236" s="38">
        <v>4.1100000000000003</v>
      </c>
      <c r="E236" s="37">
        <v>19.559999999999999</v>
      </c>
      <c r="F236" s="43"/>
      <c r="G236" s="44"/>
      <c r="H236" s="50"/>
    </row>
    <row r="237" spans="1:8" ht="18" customHeight="1">
      <c r="A237" s="37">
        <v>1303</v>
      </c>
      <c r="B237" s="37">
        <v>83.53</v>
      </c>
      <c r="C237" s="38">
        <v>63.97</v>
      </c>
      <c r="D237" s="38">
        <v>4.1100000000000003</v>
      </c>
      <c r="E237" s="37">
        <v>19.559999999999999</v>
      </c>
      <c r="F237" s="43"/>
      <c r="G237" s="44"/>
      <c r="H237" s="50"/>
    </row>
    <row r="238" spans="1:8" ht="18" customHeight="1">
      <c r="A238" s="37">
        <v>1304</v>
      </c>
      <c r="B238" s="37">
        <v>89.47</v>
      </c>
      <c r="C238" s="38">
        <v>68.52</v>
      </c>
      <c r="D238" s="38">
        <v>4.32</v>
      </c>
      <c r="E238" s="37">
        <v>20.95</v>
      </c>
      <c r="F238" s="43"/>
      <c r="G238" s="44"/>
      <c r="H238" s="50"/>
    </row>
    <row r="239" spans="1:8" ht="18" customHeight="1">
      <c r="A239" s="37">
        <v>1401</v>
      </c>
      <c r="B239" s="37">
        <v>88.87</v>
      </c>
      <c r="C239" s="38">
        <v>68.06</v>
      </c>
      <c r="D239" s="38">
        <v>4.22</v>
      </c>
      <c r="E239" s="37">
        <v>20.81</v>
      </c>
      <c r="F239" s="43"/>
      <c r="G239" s="44"/>
      <c r="H239" s="50"/>
    </row>
    <row r="240" spans="1:8" ht="18" customHeight="1">
      <c r="A240" s="37">
        <v>1402</v>
      </c>
      <c r="B240" s="37">
        <v>83.53</v>
      </c>
      <c r="C240" s="38">
        <v>63.97</v>
      </c>
      <c r="D240" s="37">
        <v>4.1100000000000003</v>
      </c>
      <c r="E240" s="37">
        <v>19.559999999999999</v>
      </c>
      <c r="F240" s="43"/>
      <c r="G240" s="44"/>
      <c r="H240" s="50"/>
    </row>
    <row r="241" spans="1:8" ht="18" customHeight="1">
      <c r="A241" s="37">
        <v>1403</v>
      </c>
      <c r="B241" s="37">
        <v>83.53</v>
      </c>
      <c r="C241" s="38">
        <v>63.97</v>
      </c>
      <c r="D241" s="37">
        <v>4.1100000000000003</v>
      </c>
      <c r="E241" s="37">
        <v>19.559999999999999</v>
      </c>
      <c r="F241" s="43"/>
      <c r="G241" s="44"/>
      <c r="H241" s="50"/>
    </row>
    <row r="242" spans="1:8" ht="18" customHeight="1">
      <c r="A242" s="37">
        <v>1404</v>
      </c>
      <c r="B242" s="37">
        <v>89.47</v>
      </c>
      <c r="C242" s="38">
        <v>68.52</v>
      </c>
      <c r="D242" s="38">
        <v>4.32</v>
      </c>
      <c r="E242" s="37">
        <v>20.95</v>
      </c>
      <c r="F242" s="43"/>
      <c r="G242" s="44"/>
      <c r="H242" s="50"/>
    </row>
    <row r="243" spans="1:8" ht="18" customHeight="1">
      <c r="A243" s="37">
        <v>1501</v>
      </c>
      <c r="B243" s="37">
        <v>88.87</v>
      </c>
      <c r="C243" s="38">
        <v>68.06</v>
      </c>
      <c r="D243" s="38">
        <v>4.22</v>
      </c>
      <c r="E243" s="37">
        <v>20.81</v>
      </c>
      <c r="F243" s="43"/>
      <c r="G243" s="44"/>
      <c r="H243" s="50"/>
    </row>
    <row r="244" spans="1:8" ht="18" customHeight="1">
      <c r="A244" s="37">
        <v>1502</v>
      </c>
      <c r="B244" s="37">
        <v>83.53</v>
      </c>
      <c r="C244" s="38">
        <v>63.97</v>
      </c>
      <c r="D244" s="38">
        <v>4.1100000000000003</v>
      </c>
      <c r="E244" s="37">
        <v>19.559999999999999</v>
      </c>
      <c r="F244" s="43"/>
      <c r="G244" s="44"/>
      <c r="H244" s="50"/>
    </row>
    <row r="245" spans="1:8" ht="18" customHeight="1">
      <c r="A245" s="37">
        <v>1503</v>
      </c>
      <c r="B245" s="37">
        <v>83.53</v>
      </c>
      <c r="C245" s="38">
        <v>63.97</v>
      </c>
      <c r="D245" s="38">
        <v>4.1100000000000003</v>
      </c>
      <c r="E245" s="37">
        <v>19.559999999999999</v>
      </c>
      <c r="F245" s="43"/>
      <c r="G245" s="44"/>
      <c r="H245" s="50"/>
    </row>
    <row r="246" spans="1:8" ht="18" customHeight="1">
      <c r="A246" s="37">
        <v>1504</v>
      </c>
      <c r="B246" s="37">
        <v>89.47</v>
      </c>
      <c r="C246" s="38">
        <v>68.52</v>
      </c>
      <c r="D246" s="38">
        <v>4.32</v>
      </c>
      <c r="E246" s="37">
        <v>20.95</v>
      </c>
      <c r="F246" s="43"/>
      <c r="G246" s="44"/>
      <c r="H246" s="50"/>
    </row>
    <row r="247" spans="1:8" ht="18" customHeight="1">
      <c r="A247" s="37">
        <v>1601</v>
      </c>
      <c r="B247" s="37">
        <v>88.87</v>
      </c>
      <c r="C247" s="38">
        <v>68.06</v>
      </c>
      <c r="D247" s="38">
        <v>4.22</v>
      </c>
      <c r="E247" s="37">
        <v>20.81</v>
      </c>
      <c r="F247" s="43"/>
      <c r="G247" s="44"/>
      <c r="H247" s="50"/>
    </row>
    <row r="248" spans="1:8" ht="18" customHeight="1">
      <c r="A248" s="37">
        <v>1602</v>
      </c>
      <c r="B248" s="37">
        <v>83.53</v>
      </c>
      <c r="C248" s="38">
        <v>63.97</v>
      </c>
      <c r="D248" s="38">
        <v>4.1100000000000003</v>
      </c>
      <c r="E248" s="37">
        <v>19.559999999999999</v>
      </c>
      <c r="F248" s="43"/>
      <c r="G248" s="44"/>
      <c r="H248" s="50"/>
    </row>
    <row r="249" spans="1:8" ht="18" customHeight="1">
      <c r="A249" s="37">
        <v>1603</v>
      </c>
      <c r="B249" s="37">
        <v>83.53</v>
      </c>
      <c r="C249" s="38">
        <v>63.97</v>
      </c>
      <c r="D249" s="38">
        <v>4.1100000000000003</v>
      </c>
      <c r="E249" s="37">
        <v>19.559999999999999</v>
      </c>
      <c r="F249" s="43"/>
      <c r="G249" s="44"/>
      <c r="H249" s="50"/>
    </row>
    <row r="250" spans="1:8" ht="18" customHeight="1">
      <c r="A250" s="37">
        <v>1604</v>
      </c>
      <c r="B250" s="37">
        <v>89.47</v>
      </c>
      <c r="C250" s="38">
        <v>68.52</v>
      </c>
      <c r="D250" s="38">
        <v>4.32</v>
      </c>
      <c r="E250" s="37">
        <v>20.95</v>
      </c>
      <c r="F250" s="43"/>
      <c r="G250" s="44"/>
      <c r="H250" s="50"/>
    </row>
    <row r="251" spans="1:8" ht="18" customHeight="1">
      <c r="A251" s="37">
        <v>1701</v>
      </c>
      <c r="B251" s="37">
        <v>89.47</v>
      </c>
      <c r="C251" s="38">
        <v>68.52</v>
      </c>
      <c r="D251" s="38">
        <v>4.32</v>
      </c>
      <c r="E251" s="37">
        <v>20.95</v>
      </c>
      <c r="F251" s="43"/>
      <c r="G251" s="44"/>
      <c r="H251" s="50"/>
    </row>
    <row r="252" spans="1:8" ht="18" customHeight="1">
      <c r="A252" s="37">
        <v>1702</v>
      </c>
      <c r="B252" s="37">
        <v>83.53</v>
      </c>
      <c r="C252" s="38">
        <v>63.97</v>
      </c>
      <c r="D252" s="38">
        <v>4.1100000000000003</v>
      </c>
      <c r="E252" s="37">
        <v>19.559999999999999</v>
      </c>
      <c r="F252" s="43"/>
      <c r="G252" s="44"/>
      <c r="H252" s="50"/>
    </row>
    <row r="253" spans="1:8" ht="18" customHeight="1">
      <c r="A253" s="37">
        <v>1703</v>
      </c>
      <c r="B253" s="37">
        <v>83.53</v>
      </c>
      <c r="C253" s="38">
        <v>63.97</v>
      </c>
      <c r="D253" s="38">
        <v>4.1100000000000003</v>
      </c>
      <c r="E253" s="37">
        <v>19.559999999999999</v>
      </c>
      <c r="F253" s="43"/>
      <c r="G253" s="44"/>
      <c r="H253" s="50"/>
    </row>
    <row r="254" spans="1:8" ht="18" customHeight="1">
      <c r="A254" s="37">
        <v>1704</v>
      </c>
      <c r="B254" s="37">
        <v>89.47</v>
      </c>
      <c r="C254" s="38">
        <v>68.52</v>
      </c>
      <c r="D254" s="38">
        <v>4.32</v>
      </c>
      <c r="E254" s="37">
        <v>20.95</v>
      </c>
      <c r="F254" s="43"/>
      <c r="G254" s="44"/>
      <c r="H254" s="50"/>
    </row>
    <row r="255" spans="1:8" ht="18" customHeight="1">
      <c r="A255" s="37">
        <v>1801</v>
      </c>
      <c r="B255" s="37">
        <v>89.47</v>
      </c>
      <c r="C255" s="38">
        <v>68.52</v>
      </c>
      <c r="D255" s="38">
        <v>4.32</v>
      </c>
      <c r="E255" s="37">
        <v>20.95</v>
      </c>
      <c r="F255" s="43"/>
      <c r="G255" s="44"/>
      <c r="H255" s="50"/>
    </row>
    <row r="256" spans="1:8" ht="18" customHeight="1">
      <c r="A256" s="37">
        <v>1802</v>
      </c>
      <c r="B256" s="37">
        <v>83.53</v>
      </c>
      <c r="C256" s="38">
        <v>63.97</v>
      </c>
      <c r="D256" s="38">
        <v>4.1100000000000003</v>
      </c>
      <c r="E256" s="37">
        <v>19.559999999999999</v>
      </c>
      <c r="F256" s="43"/>
      <c r="G256" s="44"/>
      <c r="H256" s="50"/>
    </row>
    <row r="257" spans="1:8" ht="18" customHeight="1">
      <c r="A257" s="37">
        <v>1803</v>
      </c>
      <c r="B257" s="37">
        <v>83.53</v>
      </c>
      <c r="C257" s="38">
        <v>63.97</v>
      </c>
      <c r="D257" s="38">
        <v>4.1100000000000003</v>
      </c>
      <c r="E257" s="37">
        <v>19.559999999999999</v>
      </c>
      <c r="F257" s="43"/>
      <c r="G257" s="44"/>
      <c r="H257" s="50"/>
    </row>
    <row r="258" spans="1:8" ht="18" customHeight="1">
      <c r="A258" s="41" t="s">
        <v>58</v>
      </c>
      <c r="B258" s="43">
        <v>2586.06</v>
      </c>
      <c r="C258" s="34">
        <v>1980.5</v>
      </c>
      <c r="D258" s="34">
        <v>125.74</v>
      </c>
      <c r="E258" s="43">
        <v>605.55999999999995</v>
      </c>
      <c r="F258" s="43"/>
      <c r="G258" s="44"/>
      <c r="H258" s="50"/>
    </row>
    <row r="259" spans="1:8" ht="18" customHeight="1">
      <c r="A259" s="45" t="s">
        <v>59</v>
      </c>
      <c r="B259" s="43"/>
      <c r="C259" s="36"/>
      <c r="D259" s="36"/>
      <c r="E259" s="43"/>
      <c r="F259" s="43"/>
      <c r="G259" s="44"/>
      <c r="H259" s="50"/>
    </row>
    <row r="260" spans="1:8" ht="18" customHeight="1">
      <c r="A260" s="74" t="s">
        <v>46</v>
      </c>
      <c r="B260" s="74"/>
      <c r="C260" s="74"/>
      <c r="D260" s="74"/>
      <c r="E260" s="74"/>
      <c r="F260" s="74"/>
      <c r="G260" s="74"/>
      <c r="H260" s="47"/>
    </row>
    <row r="261" spans="1:8" ht="18" customHeight="1">
      <c r="A261" s="54" t="s">
        <v>47</v>
      </c>
      <c r="B261" s="54"/>
      <c r="C261" s="54"/>
      <c r="D261" s="54"/>
      <c r="E261" s="54"/>
      <c r="F261" s="54"/>
      <c r="G261" s="54"/>
      <c r="H261" s="47"/>
    </row>
    <row r="262" spans="1:8" ht="18" customHeight="1">
      <c r="A262" s="61" t="s">
        <v>48</v>
      </c>
      <c r="B262" s="62" t="s">
        <v>49</v>
      </c>
      <c r="C262" s="63" t="s">
        <v>50</v>
      </c>
      <c r="D262" s="64"/>
      <c r="E262" s="65"/>
      <c r="F262" s="34"/>
      <c r="G262" s="42" t="s">
        <v>51</v>
      </c>
      <c r="H262" s="47"/>
    </row>
    <row r="263" spans="1:8" ht="18" customHeight="1">
      <c r="A263" s="66"/>
      <c r="B263" s="67"/>
      <c r="C263" s="68" t="s">
        <v>52</v>
      </c>
      <c r="D263" s="68" t="s">
        <v>53</v>
      </c>
      <c r="E263" s="69" t="s">
        <v>54</v>
      </c>
      <c r="F263" s="35"/>
      <c r="G263" s="42">
        <v>0.30569299999999999</v>
      </c>
      <c r="H263" s="48"/>
    </row>
    <row r="264" spans="1:8" ht="18" customHeight="1">
      <c r="A264" s="70"/>
      <c r="B264" s="71"/>
      <c r="C264" s="72"/>
      <c r="D264" s="72"/>
      <c r="E264" s="73"/>
      <c r="F264" s="35"/>
      <c r="G264" s="42" t="s">
        <v>55</v>
      </c>
      <c r="H264" s="49"/>
    </row>
    <row r="265" spans="1:8" ht="18" customHeight="1">
      <c r="A265" s="37">
        <v>1804</v>
      </c>
      <c r="B265" s="37">
        <v>89.47</v>
      </c>
      <c r="C265" s="38">
        <v>68.52</v>
      </c>
      <c r="D265" s="38">
        <v>4.32</v>
      </c>
      <c r="E265" s="37">
        <v>20.95</v>
      </c>
      <c r="F265" s="43"/>
      <c r="G265" s="44"/>
      <c r="H265" s="50"/>
    </row>
    <row r="266" spans="1:8" ht="18" customHeight="1">
      <c r="A266" s="41"/>
      <c r="B266" s="43"/>
      <c r="C266" s="36"/>
      <c r="D266" s="36"/>
      <c r="E266" s="43"/>
      <c r="F266" s="43"/>
      <c r="G266" s="44"/>
      <c r="H266" s="50"/>
    </row>
    <row r="267" spans="1:8" ht="18" customHeight="1">
      <c r="A267" s="41"/>
      <c r="B267" s="43"/>
      <c r="C267" s="36"/>
      <c r="D267" s="36"/>
      <c r="E267" s="43"/>
      <c r="F267" s="43"/>
      <c r="G267" s="44"/>
      <c r="H267" s="50"/>
    </row>
    <row r="268" spans="1:8" ht="18" customHeight="1">
      <c r="A268" s="41"/>
      <c r="B268" s="43"/>
      <c r="C268" s="36"/>
      <c r="D268" s="36"/>
      <c r="E268" s="43"/>
      <c r="F268" s="43"/>
      <c r="G268" s="44"/>
      <c r="H268" s="50"/>
    </row>
    <row r="269" spans="1:8" ht="18" customHeight="1">
      <c r="A269" s="41"/>
      <c r="B269" s="43"/>
      <c r="C269" s="36"/>
      <c r="D269" s="36"/>
      <c r="E269" s="43"/>
      <c r="F269" s="43"/>
      <c r="G269" s="44"/>
      <c r="H269" s="50"/>
    </row>
    <row r="270" spans="1:8" ht="18" customHeight="1">
      <c r="A270" s="41"/>
      <c r="B270" s="43"/>
      <c r="C270" s="36"/>
      <c r="D270" s="36"/>
      <c r="E270" s="43"/>
      <c r="F270" s="43"/>
      <c r="G270" s="44"/>
      <c r="H270" s="50"/>
    </row>
    <row r="271" spans="1:8" ht="18" customHeight="1">
      <c r="A271" s="41"/>
      <c r="B271" s="43"/>
      <c r="C271" s="36"/>
      <c r="D271" s="34"/>
      <c r="E271" s="43"/>
      <c r="F271" s="43"/>
      <c r="G271" s="44"/>
      <c r="H271" s="50"/>
    </row>
    <row r="272" spans="1:8" ht="18" customHeight="1">
      <c r="A272" s="41"/>
      <c r="B272" s="43"/>
      <c r="C272" s="36"/>
      <c r="D272" s="36"/>
      <c r="E272" s="43"/>
      <c r="F272" s="43"/>
      <c r="G272" s="44"/>
      <c r="H272" s="50"/>
    </row>
    <row r="273" spans="1:8" ht="18" customHeight="1">
      <c r="A273" s="41"/>
      <c r="B273" s="43"/>
      <c r="C273" s="36"/>
      <c r="D273" s="36"/>
      <c r="E273" s="43"/>
      <c r="F273" s="43"/>
      <c r="G273" s="44"/>
      <c r="H273" s="50"/>
    </row>
    <row r="274" spans="1:8" ht="18" customHeight="1">
      <c r="A274" s="41"/>
      <c r="B274" s="43"/>
      <c r="C274" s="36"/>
      <c r="D274" s="36"/>
      <c r="E274" s="43"/>
      <c r="F274" s="43"/>
      <c r="G274" s="44"/>
      <c r="H274" s="50"/>
    </row>
    <row r="275" spans="1:8" ht="18" customHeight="1">
      <c r="A275" s="41"/>
      <c r="B275" s="43"/>
      <c r="C275" s="36"/>
      <c r="D275" s="36"/>
      <c r="E275" s="43"/>
      <c r="F275" s="43"/>
      <c r="G275" s="44"/>
      <c r="H275" s="50"/>
    </row>
    <row r="276" spans="1:8" ht="18" customHeight="1">
      <c r="A276" s="41"/>
      <c r="B276" s="43"/>
      <c r="C276" s="36"/>
      <c r="D276" s="36"/>
      <c r="E276" s="43"/>
      <c r="F276" s="43"/>
      <c r="G276" s="44"/>
      <c r="H276" s="50"/>
    </row>
    <row r="277" spans="1:8" ht="18" customHeight="1">
      <c r="A277" s="41"/>
      <c r="B277" s="43"/>
      <c r="C277" s="36"/>
      <c r="D277" s="34"/>
      <c r="E277" s="43"/>
      <c r="F277" s="43"/>
      <c r="G277" s="44"/>
      <c r="H277" s="50"/>
    </row>
    <row r="278" spans="1:8" ht="18" customHeight="1">
      <c r="A278" s="41"/>
      <c r="B278" s="43"/>
      <c r="C278" s="36"/>
      <c r="D278" s="34"/>
      <c r="E278" s="43"/>
      <c r="F278" s="43"/>
      <c r="G278" s="44"/>
      <c r="H278" s="50"/>
    </row>
    <row r="279" spans="1:8" ht="18" customHeight="1">
      <c r="A279" s="41"/>
      <c r="B279" s="43"/>
      <c r="C279" s="36"/>
      <c r="D279" s="36"/>
      <c r="E279" s="43"/>
      <c r="F279" s="43"/>
      <c r="G279" s="44"/>
      <c r="H279" s="50"/>
    </row>
    <row r="280" spans="1:8" ht="18" customHeight="1">
      <c r="A280" s="41"/>
      <c r="B280" s="43"/>
      <c r="C280" s="36"/>
      <c r="D280" s="36"/>
      <c r="E280" s="43"/>
      <c r="F280" s="43"/>
      <c r="G280" s="44"/>
      <c r="H280" s="50"/>
    </row>
    <row r="281" spans="1:8" ht="18" customHeight="1">
      <c r="A281" s="41"/>
      <c r="B281" s="43"/>
      <c r="C281" s="36"/>
      <c r="D281" s="36"/>
      <c r="E281" s="43"/>
      <c r="F281" s="43"/>
      <c r="G281" s="44"/>
      <c r="H281" s="50"/>
    </row>
    <row r="282" spans="1:8" ht="18" customHeight="1">
      <c r="A282" s="41"/>
      <c r="B282" s="43"/>
      <c r="C282" s="36"/>
      <c r="D282" s="36"/>
      <c r="E282" s="43"/>
      <c r="F282" s="43"/>
      <c r="G282" s="44"/>
      <c r="H282" s="50"/>
    </row>
    <row r="283" spans="1:8" ht="18" customHeight="1">
      <c r="A283" s="41"/>
      <c r="B283" s="43"/>
      <c r="C283" s="36"/>
      <c r="D283" s="36"/>
      <c r="E283" s="43"/>
      <c r="F283" s="43"/>
      <c r="G283" s="44"/>
      <c r="H283" s="50"/>
    </row>
    <row r="284" spans="1:8" ht="18" customHeight="1">
      <c r="A284" s="41"/>
      <c r="B284" s="43"/>
      <c r="C284" s="36"/>
      <c r="D284" s="36"/>
      <c r="E284" s="43"/>
      <c r="F284" s="43"/>
      <c r="G284" s="44"/>
      <c r="H284" s="50"/>
    </row>
    <row r="285" spans="1:8" ht="18" customHeight="1">
      <c r="A285" s="41"/>
      <c r="B285" s="43"/>
      <c r="C285" s="36"/>
      <c r="D285" s="36"/>
      <c r="E285" s="43"/>
      <c r="F285" s="43"/>
      <c r="G285" s="44"/>
      <c r="H285" s="50"/>
    </row>
    <row r="286" spans="1:8" ht="18" customHeight="1">
      <c r="A286" s="41"/>
      <c r="B286" s="43"/>
      <c r="C286" s="36"/>
      <c r="D286" s="36"/>
      <c r="E286" s="43"/>
      <c r="F286" s="43"/>
      <c r="G286" s="44"/>
      <c r="H286" s="50"/>
    </row>
    <row r="287" spans="1:8" ht="18" customHeight="1">
      <c r="A287" s="41"/>
      <c r="B287" s="43"/>
      <c r="C287" s="36"/>
      <c r="D287" s="36"/>
      <c r="E287" s="43"/>
      <c r="F287" s="43"/>
      <c r="G287" s="44"/>
      <c r="H287" s="50"/>
    </row>
    <row r="288" spans="1:8" ht="18" customHeight="1">
      <c r="A288" s="41"/>
      <c r="B288" s="43"/>
      <c r="C288" s="36"/>
      <c r="D288" s="36"/>
      <c r="E288" s="43"/>
      <c r="F288" s="43"/>
      <c r="G288" s="44"/>
      <c r="H288" s="50"/>
    </row>
    <row r="289" spans="1:8" ht="18" customHeight="1">
      <c r="A289" s="41"/>
      <c r="B289" s="43"/>
      <c r="C289" s="36"/>
      <c r="D289" s="36"/>
      <c r="E289" s="43"/>
      <c r="F289" s="43"/>
      <c r="G289" s="44"/>
      <c r="H289" s="50"/>
    </row>
    <row r="290" spans="1:8" ht="18" customHeight="1">
      <c r="A290" s="41"/>
      <c r="B290" s="43"/>
      <c r="C290" s="36"/>
      <c r="D290" s="36"/>
      <c r="E290" s="43"/>
      <c r="F290" s="43"/>
      <c r="G290" s="44"/>
      <c r="H290" s="50"/>
    </row>
    <row r="291" spans="1:8" ht="18" customHeight="1">
      <c r="A291" s="41"/>
      <c r="B291" s="43"/>
      <c r="C291" s="36"/>
      <c r="D291" s="36"/>
      <c r="E291" s="43"/>
      <c r="F291" s="43"/>
      <c r="G291" s="44"/>
      <c r="H291" s="50"/>
    </row>
    <row r="292" spans="1:8" ht="18" customHeight="1">
      <c r="A292" s="41"/>
      <c r="B292" s="43"/>
      <c r="C292" s="36"/>
      <c r="D292" s="36"/>
      <c r="E292" s="43"/>
      <c r="F292" s="43"/>
      <c r="G292" s="44"/>
      <c r="H292" s="50"/>
    </row>
    <row r="293" spans="1:8" ht="18" customHeight="1">
      <c r="A293" s="41"/>
      <c r="B293" s="43"/>
      <c r="C293" s="36"/>
      <c r="D293" s="36"/>
      <c r="E293" s="43"/>
      <c r="F293" s="43"/>
      <c r="G293" s="44"/>
      <c r="H293" s="50"/>
    </row>
    <row r="294" spans="1:8" ht="18" customHeight="1">
      <c r="A294" s="41"/>
      <c r="B294" s="43"/>
      <c r="C294" s="36"/>
      <c r="D294" s="36"/>
      <c r="E294" s="43"/>
      <c r="F294" s="43"/>
      <c r="G294" s="44"/>
      <c r="H294" s="50"/>
    </row>
    <row r="295" spans="1:8" ht="18" customHeight="1">
      <c r="A295" s="41" t="s">
        <v>58</v>
      </c>
      <c r="B295" s="43">
        <v>89.47</v>
      </c>
      <c r="C295" s="34">
        <v>68.52</v>
      </c>
      <c r="D295" s="34">
        <v>4.32</v>
      </c>
      <c r="E295" s="43">
        <v>20.95</v>
      </c>
      <c r="F295" s="43"/>
      <c r="G295" s="44"/>
      <c r="H295" s="50"/>
    </row>
    <row r="296" spans="1:8" ht="18" customHeight="1">
      <c r="A296" s="45" t="s">
        <v>60</v>
      </c>
      <c r="B296" s="43"/>
      <c r="C296" s="36"/>
      <c r="D296" s="36"/>
      <c r="E296" s="43"/>
      <c r="F296" s="43"/>
      <c r="G296" s="44"/>
      <c r="H296" s="50"/>
    </row>
    <row r="335" spans="1:6">
      <c r="B335" s="47"/>
      <c r="C335" s="47"/>
      <c r="D335" s="47"/>
      <c r="E335" s="47"/>
      <c r="F335" s="47"/>
    </row>
    <row r="336" spans="1:6">
      <c r="A336" s="47"/>
    </row>
  </sheetData>
  <autoFilter ref="B1:B367"/>
  <phoneticPr fontId="2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36"/>
  <sheetViews>
    <sheetView workbookViewId="0">
      <selection activeCell="H7" sqref="H7"/>
    </sheetView>
  </sheetViews>
  <sheetFormatPr defaultColWidth="9" defaultRowHeight="13.5"/>
  <cols>
    <col min="1" max="1" width="14" style="46" customWidth="1"/>
    <col min="2" max="2" width="14.625" style="46" customWidth="1"/>
    <col min="3" max="3" width="13.25" style="46" customWidth="1"/>
    <col min="4" max="4" width="11.25" style="46" customWidth="1"/>
    <col min="5" max="5" width="13.5" style="46" customWidth="1"/>
    <col min="6" max="6" width="13.5" style="46" hidden="1" customWidth="1"/>
    <col min="7" max="7" width="18.375" style="46" customWidth="1"/>
    <col min="8" max="8" width="8.25" style="46" customWidth="1"/>
    <col min="9" max="256" width="9" style="46"/>
    <col min="257" max="257" width="14" style="46" customWidth="1"/>
    <col min="258" max="258" width="14.625" style="46" customWidth="1"/>
    <col min="259" max="259" width="13.25" style="46" customWidth="1"/>
    <col min="260" max="260" width="11.25" style="46" customWidth="1"/>
    <col min="261" max="261" width="13.5" style="46" customWidth="1"/>
    <col min="262" max="262" width="9" style="46" hidden="1" customWidth="1"/>
    <col min="263" max="263" width="18.375" style="46" customWidth="1"/>
    <col min="264" max="264" width="8.25" style="46" customWidth="1"/>
    <col min="265" max="512" width="9" style="46"/>
    <col min="513" max="513" width="14" style="46" customWidth="1"/>
    <col min="514" max="514" width="14.625" style="46" customWidth="1"/>
    <col min="515" max="515" width="13.25" style="46" customWidth="1"/>
    <col min="516" max="516" width="11.25" style="46" customWidth="1"/>
    <col min="517" max="517" width="13.5" style="46" customWidth="1"/>
    <col min="518" max="518" width="9" style="46" hidden="1" customWidth="1"/>
    <col min="519" max="519" width="18.375" style="46" customWidth="1"/>
    <col min="520" max="520" width="8.25" style="46" customWidth="1"/>
    <col min="521" max="768" width="9" style="46"/>
    <col min="769" max="769" width="14" style="46" customWidth="1"/>
    <col min="770" max="770" width="14.625" style="46" customWidth="1"/>
    <col min="771" max="771" width="13.25" style="46" customWidth="1"/>
    <col min="772" max="772" width="11.25" style="46" customWidth="1"/>
    <col min="773" max="773" width="13.5" style="46" customWidth="1"/>
    <col min="774" max="774" width="9" style="46" hidden="1" customWidth="1"/>
    <col min="775" max="775" width="18.375" style="46" customWidth="1"/>
    <col min="776" max="776" width="8.25" style="46" customWidth="1"/>
    <col min="777" max="1024" width="9" style="46"/>
    <col min="1025" max="1025" width="14" style="46" customWidth="1"/>
    <col min="1026" max="1026" width="14.625" style="46" customWidth="1"/>
    <col min="1027" max="1027" width="13.25" style="46" customWidth="1"/>
    <col min="1028" max="1028" width="11.25" style="46" customWidth="1"/>
    <col min="1029" max="1029" width="13.5" style="46" customWidth="1"/>
    <col min="1030" max="1030" width="9" style="46" hidden="1" customWidth="1"/>
    <col min="1031" max="1031" width="18.375" style="46" customWidth="1"/>
    <col min="1032" max="1032" width="8.25" style="46" customWidth="1"/>
    <col min="1033" max="1280" width="9" style="46"/>
    <col min="1281" max="1281" width="14" style="46" customWidth="1"/>
    <col min="1282" max="1282" width="14.625" style="46" customWidth="1"/>
    <col min="1283" max="1283" width="13.25" style="46" customWidth="1"/>
    <col min="1284" max="1284" width="11.25" style="46" customWidth="1"/>
    <col min="1285" max="1285" width="13.5" style="46" customWidth="1"/>
    <col min="1286" max="1286" width="9" style="46" hidden="1" customWidth="1"/>
    <col min="1287" max="1287" width="18.375" style="46" customWidth="1"/>
    <col min="1288" max="1288" width="8.25" style="46" customWidth="1"/>
    <col min="1289" max="1536" width="9" style="46"/>
    <col min="1537" max="1537" width="14" style="46" customWidth="1"/>
    <col min="1538" max="1538" width="14.625" style="46" customWidth="1"/>
    <col min="1539" max="1539" width="13.25" style="46" customWidth="1"/>
    <col min="1540" max="1540" width="11.25" style="46" customWidth="1"/>
    <col min="1541" max="1541" width="13.5" style="46" customWidth="1"/>
    <col min="1542" max="1542" width="9" style="46" hidden="1" customWidth="1"/>
    <col min="1543" max="1543" width="18.375" style="46" customWidth="1"/>
    <col min="1544" max="1544" width="8.25" style="46" customWidth="1"/>
    <col min="1545" max="1792" width="9" style="46"/>
    <col min="1793" max="1793" width="14" style="46" customWidth="1"/>
    <col min="1794" max="1794" width="14.625" style="46" customWidth="1"/>
    <col min="1795" max="1795" width="13.25" style="46" customWidth="1"/>
    <col min="1796" max="1796" width="11.25" style="46" customWidth="1"/>
    <col min="1797" max="1797" width="13.5" style="46" customWidth="1"/>
    <col min="1798" max="1798" width="9" style="46" hidden="1" customWidth="1"/>
    <col min="1799" max="1799" width="18.375" style="46" customWidth="1"/>
    <col min="1800" max="1800" width="8.25" style="46" customWidth="1"/>
    <col min="1801" max="2048" width="9" style="46"/>
    <col min="2049" max="2049" width="14" style="46" customWidth="1"/>
    <col min="2050" max="2050" width="14.625" style="46" customWidth="1"/>
    <col min="2051" max="2051" width="13.25" style="46" customWidth="1"/>
    <col min="2052" max="2052" width="11.25" style="46" customWidth="1"/>
    <col min="2053" max="2053" width="13.5" style="46" customWidth="1"/>
    <col min="2054" max="2054" width="9" style="46" hidden="1" customWidth="1"/>
    <col min="2055" max="2055" width="18.375" style="46" customWidth="1"/>
    <col min="2056" max="2056" width="8.25" style="46" customWidth="1"/>
    <col min="2057" max="2304" width="9" style="46"/>
    <col min="2305" max="2305" width="14" style="46" customWidth="1"/>
    <col min="2306" max="2306" width="14.625" style="46" customWidth="1"/>
    <col min="2307" max="2307" width="13.25" style="46" customWidth="1"/>
    <col min="2308" max="2308" width="11.25" style="46" customWidth="1"/>
    <col min="2309" max="2309" width="13.5" style="46" customWidth="1"/>
    <col min="2310" max="2310" width="9" style="46" hidden="1" customWidth="1"/>
    <col min="2311" max="2311" width="18.375" style="46" customWidth="1"/>
    <col min="2312" max="2312" width="8.25" style="46" customWidth="1"/>
    <col min="2313" max="2560" width="9" style="46"/>
    <col min="2561" max="2561" width="14" style="46" customWidth="1"/>
    <col min="2562" max="2562" width="14.625" style="46" customWidth="1"/>
    <col min="2563" max="2563" width="13.25" style="46" customWidth="1"/>
    <col min="2564" max="2564" width="11.25" style="46" customWidth="1"/>
    <col min="2565" max="2565" width="13.5" style="46" customWidth="1"/>
    <col min="2566" max="2566" width="9" style="46" hidden="1" customWidth="1"/>
    <col min="2567" max="2567" width="18.375" style="46" customWidth="1"/>
    <col min="2568" max="2568" width="8.25" style="46" customWidth="1"/>
    <col min="2569" max="2816" width="9" style="46"/>
    <col min="2817" max="2817" width="14" style="46" customWidth="1"/>
    <col min="2818" max="2818" width="14.625" style="46" customWidth="1"/>
    <col min="2819" max="2819" width="13.25" style="46" customWidth="1"/>
    <col min="2820" max="2820" width="11.25" style="46" customWidth="1"/>
    <col min="2821" max="2821" width="13.5" style="46" customWidth="1"/>
    <col min="2822" max="2822" width="9" style="46" hidden="1" customWidth="1"/>
    <col min="2823" max="2823" width="18.375" style="46" customWidth="1"/>
    <col min="2824" max="2824" width="8.25" style="46" customWidth="1"/>
    <col min="2825" max="3072" width="9" style="46"/>
    <col min="3073" max="3073" width="14" style="46" customWidth="1"/>
    <col min="3074" max="3074" width="14.625" style="46" customWidth="1"/>
    <col min="3075" max="3075" width="13.25" style="46" customWidth="1"/>
    <col min="3076" max="3076" width="11.25" style="46" customWidth="1"/>
    <col min="3077" max="3077" width="13.5" style="46" customWidth="1"/>
    <col min="3078" max="3078" width="9" style="46" hidden="1" customWidth="1"/>
    <col min="3079" max="3079" width="18.375" style="46" customWidth="1"/>
    <col min="3080" max="3080" width="8.25" style="46" customWidth="1"/>
    <col min="3081" max="3328" width="9" style="46"/>
    <col min="3329" max="3329" width="14" style="46" customWidth="1"/>
    <col min="3330" max="3330" width="14.625" style="46" customWidth="1"/>
    <col min="3331" max="3331" width="13.25" style="46" customWidth="1"/>
    <col min="3332" max="3332" width="11.25" style="46" customWidth="1"/>
    <col min="3333" max="3333" width="13.5" style="46" customWidth="1"/>
    <col min="3334" max="3334" width="9" style="46" hidden="1" customWidth="1"/>
    <col min="3335" max="3335" width="18.375" style="46" customWidth="1"/>
    <col min="3336" max="3336" width="8.25" style="46" customWidth="1"/>
    <col min="3337" max="3584" width="9" style="46"/>
    <col min="3585" max="3585" width="14" style="46" customWidth="1"/>
    <col min="3586" max="3586" width="14.625" style="46" customWidth="1"/>
    <col min="3587" max="3587" width="13.25" style="46" customWidth="1"/>
    <col min="3588" max="3588" width="11.25" style="46" customWidth="1"/>
    <col min="3589" max="3589" width="13.5" style="46" customWidth="1"/>
    <col min="3590" max="3590" width="9" style="46" hidden="1" customWidth="1"/>
    <col min="3591" max="3591" width="18.375" style="46" customWidth="1"/>
    <col min="3592" max="3592" width="8.25" style="46" customWidth="1"/>
    <col min="3593" max="3840" width="9" style="46"/>
    <col min="3841" max="3841" width="14" style="46" customWidth="1"/>
    <col min="3842" max="3842" width="14.625" style="46" customWidth="1"/>
    <col min="3843" max="3843" width="13.25" style="46" customWidth="1"/>
    <col min="3844" max="3844" width="11.25" style="46" customWidth="1"/>
    <col min="3845" max="3845" width="13.5" style="46" customWidth="1"/>
    <col min="3846" max="3846" width="9" style="46" hidden="1" customWidth="1"/>
    <col min="3847" max="3847" width="18.375" style="46" customWidth="1"/>
    <col min="3848" max="3848" width="8.25" style="46" customWidth="1"/>
    <col min="3849" max="4096" width="9" style="46"/>
    <col min="4097" max="4097" width="14" style="46" customWidth="1"/>
    <col min="4098" max="4098" width="14.625" style="46" customWidth="1"/>
    <col min="4099" max="4099" width="13.25" style="46" customWidth="1"/>
    <col min="4100" max="4100" width="11.25" style="46" customWidth="1"/>
    <col min="4101" max="4101" width="13.5" style="46" customWidth="1"/>
    <col min="4102" max="4102" width="9" style="46" hidden="1" customWidth="1"/>
    <col min="4103" max="4103" width="18.375" style="46" customWidth="1"/>
    <col min="4104" max="4104" width="8.25" style="46" customWidth="1"/>
    <col min="4105" max="4352" width="9" style="46"/>
    <col min="4353" max="4353" width="14" style="46" customWidth="1"/>
    <col min="4354" max="4354" width="14.625" style="46" customWidth="1"/>
    <col min="4355" max="4355" width="13.25" style="46" customWidth="1"/>
    <col min="4356" max="4356" width="11.25" style="46" customWidth="1"/>
    <col min="4357" max="4357" width="13.5" style="46" customWidth="1"/>
    <col min="4358" max="4358" width="9" style="46" hidden="1" customWidth="1"/>
    <col min="4359" max="4359" width="18.375" style="46" customWidth="1"/>
    <col min="4360" max="4360" width="8.25" style="46" customWidth="1"/>
    <col min="4361" max="4608" width="9" style="46"/>
    <col min="4609" max="4609" width="14" style="46" customWidth="1"/>
    <col min="4610" max="4610" width="14.625" style="46" customWidth="1"/>
    <col min="4611" max="4611" width="13.25" style="46" customWidth="1"/>
    <col min="4612" max="4612" width="11.25" style="46" customWidth="1"/>
    <col min="4613" max="4613" width="13.5" style="46" customWidth="1"/>
    <col min="4614" max="4614" width="9" style="46" hidden="1" customWidth="1"/>
    <col min="4615" max="4615" width="18.375" style="46" customWidth="1"/>
    <col min="4616" max="4616" width="8.25" style="46" customWidth="1"/>
    <col min="4617" max="4864" width="9" style="46"/>
    <col min="4865" max="4865" width="14" style="46" customWidth="1"/>
    <col min="4866" max="4866" width="14.625" style="46" customWidth="1"/>
    <col min="4867" max="4867" width="13.25" style="46" customWidth="1"/>
    <col min="4868" max="4868" width="11.25" style="46" customWidth="1"/>
    <col min="4869" max="4869" width="13.5" style="46" customWidth="1"/>
    <col min="4870" max="4870" width="9" style="46" hidden="1" customWidth="1"/>
    <col min="4871" max="4871" width="18.375" style="46" customWidth="1"/>
    <col min="4872" max="4872" width="8.25" style="46" customWidth="1"/>
    <col min="4873" max="5120" width="9" style="46"/>
    <col min="5121" max="5121" width="14" style="46" customWidth="1"/>
    <col min="5122" max="5122" width="14.625" style="46" customWidth="1"/>
    <col min="5123" max="5123" width="13.25" style="46" customWidth="1"/>
    <col min="5124" max="5124" width="11.25" style="46" customWidth="1"/>
    <col min="5125" max="5125" width="13.5" style="46" customWidth="1"/>
    <col min="5126" max="5126" width="9" style="46" hidden="1" customWidth="1"/>
    <col min="5127" max="5127" width="18.375" style="46" customWidth="1"/>
    <col min="5128" max="5128" width="8.25" style="46" customWidth="1"/>
    <col min="5129" max="5376" width="9" style="46"/>
    <col min="5377" max="5377" width="14" style="46" customWidth="1"/>
    <col min="5378" max="5378" width="14.625" style="46" customWidth="1"/>
    <col min="5379" max="5379" width="13.25" style="46" customWidth="1"/>
    <col min="5380" max="5380" width="11.25" style="46" customWidth="1"/>
    <col min="5381" max="5381" width="13.5" style="46" customWidth="1"/>
    <col min="5382" max="5382" width="9" style="46" hidden="1" customWidth="1"/>
    <col min="5383" max="5383" width="18.375" style="46" customWidth="1"/>
    <col min="5384" max="5384" width="8.25" style="46" customWidth="1"/>
    <col min="5385" max="5632" width="9" style="46"/>
    <col min="5633" max="5633" width="14" style="46" customWidth="1"/>
    <col min="5634" max="5634" width="14.625" style="46" customWidth="1"/>
    <col min="5635" max="5635" width="13.25" style="46" customWidth="1"/>
    <col min="5636" max="5636" width="11.25" style="46" customWidth="1"/>
    <col min="5637" max="5637" width="13.5" style="46" customWidth="1"/>
    <col min="5638" max="5638" width="9" style="46" hidden="1" customWidth="1"/>
    <col min="5639" max="5639" width="18.375" style="46" customWidth="1"/>
    <col min="5640" max="5640" width="8.25" style="46" customWidth="1"/>
    <col min="5641" max="5888" width="9" style="46"/>
    <col min="5889" max="5889" width="14" style="46" customWidth="1"/>
    <col min="5890" max="5890" width="14.625" style="46" customWidth="1"/>
    <col min="5891" max="5891" width="13.25" style="46" customWidth="1"/>
    <col min="5892" max="5892" width="11.25" style="46" customWidth="1"/>
    <col min="5893" max="5893" width="13.5" style="46" customWidth="1"/>
    <col min="5894" max="5894" width="9" style="46" hidden="1" customWidth="1"/>
    <col min="5895" max="5895" width="18.375" style="46" customWidth="1"/>
    <col min="5896" max="5896" width="8.25" style="46" customWidth="1"/>
    <col min="5897" max="6144" width="9" style="46"/>
    <col min="6145" max="6145" width="14" style="46" customWidth="1"/>
    <col min="6146" max="6146" width="14.625" style="46" customWidth="1"/>
    <col min="6147" max="6147" width="13.25" style="46" customWidth="1"/>
    <col min="6148" max="6148" width="11.25" style="46" customWidth="1"/>
    <col min="6149" max="6149" width="13.5" style="46" customWidth="1"/>
    <col min="6150" max="6150" width="9" style="46" hidden="1" customWidth="1"/>
    <col min="6151" max="6151" width="18.375" style="46" customWidth="1"/>
    <col min="6152" max="6152" width="8.25" style="46" customWidth="1"/>
    <col min="6153" max="6400" width="9" style="46"/>
    <col min="6401" max="6401" width="14" style="46" customWidth="1"/>
    <col min="6402" max="6402" width="14.625" style="46" customWidth="1"/>
    <col min="6403" max="6403" width="13.25" style="46" customWidth="1"/>
    <col min="6404" max="6404" width="11.25" style="46" customWidth="1"/>
    <col min="6405" max="6405" width="13.5" style="46" customWidth="1"/>
    <col min="6406" max="6406" width="9" style="46" hidden="1" customWidth="1"/>
    <col min="6407" max="6407" width="18.375" style="46" customWidth="1"/>
    <col min="6408" max="6408" width="8.25" style="46" customWidth="1"/>
    <col min="6409" max="6656" width="9" style="46"/>
    <col min="6657" max="6657" width="14" style="46" customWidth="1"/>
    <col min="6658" max="6658" width="14.625" style="46" customWidth="1"/>
    <col min="6659" max="6659" width="13.25" style="46" customWidth="1"/>
    <col min="6660" max="6660" width="11.25" style="46" customWidth="1"/>
    <col min="6661" max="6661" width="13.5" style="46" customWidth="1"/>
    <col min="6662" max="6662" width="9" style="46" hidden="1" customWidth="1"/>
    <col min="6663" max="6663" width="18.375" style="46" customWidth="1"/>
    <col min="6664" max="6664" width="8.25" style="46" customWidth="1"/>
    <col min="6665" max="6912" width="9" style="46"/>
    <col min="6913" max="6913" width="14" style="46" customWidth="1"/>
    <col min="6914" max="6914" width="14.625" style="46" customWidth="1"/>
    <col min="6915" max="6915" width="13.25" style="46" customWidth="1"/>
    <col min="6916" max="6916" width="11.25" style="46" customWidth="1"/>
    <col min="6917" max="6917" width="13.5" style="46" customWidth="1"/>
    <col min="6918" max="6918" width="9" style="46" hidden="1" customWidth="1"/>
    <col min="6919" max="6919" width="18.375" style="46" customWidth="1"/>
    <col min="6920" max="6920" width="8.25" style="46" customWidth="1"/>
    <col min="6921" max="7168" width="9" style="46"/>
    <col min="7169" max="7169" width="14" style="46" customWidth="1"/>
    <col min="7170" max="7170" width="14.625" style="46" customWidth="1"/>
    <col min="7171" max="7171" width="13.25" style="46" customWidth="1"/>
    <col min="7172" max="7172" width="11.25" style="46" customWidth="1"/>
    <col min="7173" max="7173" width="13.5" style="46" customWidth="1"/>
    <col min="7174" max="7174" width="9" style="46" hidden="1" customWidth="1"/>
    <col min="7175" max="7175" width="18.375" style="46" customWidth="1"/>
    <col min="7176" max="7176" width="8.25" style="46" customWidth="1"/>
    <col min="7177" max="7424" width="9" style="46"/>
    <col min="7425" max="7425" width="14" style="46" customWidth="1"/>
    <col min="7426" max="7426" width="14.625" style="46" customWidth="1"/>
    <col min="7427" max="7427" width="13.25" style="46" customWidth="1"/>
    <col min="7428" max="7428" width="11.25" style="46" customWidth="1"/>
    <col min="7429" max="7429" width="13.5" style="46" customWidth="1"/>
    <col min="7430" max="7430" width="9" style="46" hidden="1" customWidth="1"/>
    <col min="7431" max="7431" width="18.375" style="46" customWidth="1"/>
    <col min="7432" max="7432" width="8.25" style="46" customWidth="1"/>
    <col min="7433" max="7680" width="9" style="46"/>
    <col min="7681" max="7681" width="14" style="46" customWidth="1"/>
    <col min="7682" max="7682" width="14.625" style="46" customWidth="1"/>
    <col min="7683" max="7683" width="13.25" style="46" customWidth="1"/>
    <col min="7684" max="7684" width="11.25" style="46" customWidth="1"/>
    <col min="7685" max="7685" width="13.5" style="46" customWidth="1"/>
    <col min="7686" max="7686" width="9" style="46" hidden="1" customWidth="1"/>
    <col min="7687" max="7687" width="18.375" style="46" customWidth="1"/>
    <col min="7688" max="7688" width="8.25" style="46" customWidth="1"/>
    <col min="7689" max="7936" width="9" style="46"/>
    <col min="7937" max="7937" width="14" style="46" customWidth="1"/>
    <col min="7938" max="7938" width="14.625" style="46" customWidth="1"/>
    <col min="7939" max="7939" width="13.25" style="46" customWidth="1"/>
    <col min="7940" max="7940" width="11.25" style="46" customWidth="1"/>
    <col min="7941" max="7941" width="13.5" style="46" customWidth="1"/>
    <col min="7942" max="7942" width="9" style="46" hidden="1" customWidth="1"/>
    <col min="7943" max="7943" width="18.375" style="46" customWidth="1"/>
    <col min="7944" max="7944" width="8.25" style="46" customWidth="1"/>
    <col min="7945" max="8192" width="9" style="46"/>
    <col min="8193" max="8193" width="14" style="46" customWidth="1"/>
    <col min="8194" max="8194" width="14.625" style="46" customWidth="1"/>
    <col min="8195" max="8195" width="13.25" style="46" customWidth="1"/>
    <col min="8196" max="8196" width="11.25" style="46" customWidth="1"/>
    <col min="8197" max="8197" width="13.5" style="46" customWidth="1"/>
    <col min="8198" max="8198" width="9" style="46" hidden="1" customWidth="1"/>
    <col min="8199" max="8199" width="18.375" style="46" customWidth="1"/>
    <col min="8200" max="8200" width="8.25" style="46" customWidth="1"/>
    <col min="8201" max="8448" width="9" style="46"/>
    <col min="8449" max="8449" width="14" style="46" customWidth="1"/>
    <col min="8450" max="8450" width="14.625" style="46" customWidth="1"/>
    <col min="8451" max="8451" width="13.25" style="46" customWidth="1"/>
    <col min="8452" max="8452" width="11.25" style="46" customWidth="1"/>
    <col min="8453" max="8453" width="13.5" style="46" customWidth="1"/>
    <col min="8454" max="8454" width="9" style="46" hidden="1" customWidth="1"/>
    <col min="8455" max="8455" width="18.375" style="46" customWidth="1"/>
    <col min="8456" max="8456" width="8.25" style="46" customWidth="1"/>
    <col min="8457" max="8704" width="9" style="46"/>
    <col min="8705" max="8705" width="14" style="46" customWidth="1"/>
    <col min="8706" max="8706" width="14.625" style="46" customWidth="1"/>
    <col min="8707" max="8707" width="13.25" style="46" customWidth="1"/>
    <col min="8708" max="8708" width="11.25" style="46" customWidth="1"/>
    <col min="8709" max="8709" width="13.5" style="46" customWidth="1"/>
    <col min="8710" max="8710" width="9" style="46" hidden="1" customWidth="1"/>
    <col min="8711" max="8711" width="18.375" style="46" customWidth="1"/>
    <col min="8712" max="8712" width="8.25" style="46" customWidth="1"/>
    <col min="8713" max="8960" width="9" style="46"/>
    <col min="8961" max="8961" width="14" style="46" customWidth="1"/>
    <col min="8962" max="8962" width="14.625" style="46" customWidth="1"/>
    <col min="8963" max="8963" width="13.25" style="46" customWidth="1"/>
    <col min="8964" max="8964" width="11.25" style="46" customWidth="1"/>
    <col min="8965" max="8965" width="13.5" style="46" customWidth="1"/>
    <col min="8966" max="8966" width="9" style="46" hidden="1" customWidth="1"/>
    <col min="8967" max="8967" width="18.375" style="46" customWidth="1"/>
    <col min="8968" max="8968" width="8.25" style="46" customWidth="1"/>
    <col min="8969" max="9216" width="9" style="46"/>
    <col min="9217" max="9217" width="14" style="46" customWidth="1"/>
    <col min="9218" max="9218" width="14.625" style="46" customWidth="1"/>
    <col min="9219" max="9219" width="13.25" style="46" customWidth="1"/>
    <col min="9220" max="9220" width="11.25" style="46" customWidth="1"/>
    <col min="9221" max="9221" width="13.5" style="46" customWidth="1"/>
    <col min="9222" max="9222" width="9" style="46" hidden="1" customWidth="1"/>
    <col min="9223" max="9223" width="18.375" style="46" customWidth="1"/>
    <col min="9224" max="9224" width="8.25" style="46" customWidth="1"/>
    <col min="9225" max="9472" width="9" style="46"/>
    <col min="9473" max="9473" width="14" style="46" customWidth="1"/>
    <col min="9474" max="9474" width="14.625" style="46" customWidth="1"/>
    <col min="9475" max="9475" width="13.25" style="46" customWidth="1"/>
    <col min="9476" max="9476" width="11.25" style="46" customWidth="1"/>
    <col min="9477" max="9477" width="13.5" style="46" customWidth="1"/>
    <col min="9478" max="9478" width="9" style="46" hidden="1" customWidth="1"/>
    <col min="9479" max="9479" width="18.375" style="46" customWidth="1"/>
    <col min="9480" max="9480" width="8.25" style="46" customWidth="1"/>
    <col min="9481" max="9728" width="9" style="46"/>
    <col min="9729" max="9729" width="14" style="46" customWidth="1"/>
    <col min="9730" max="9730" width="14.625" style="46" customWidth="1"/>
    <col min="9731" max="9731" width="13.25" style="46" customWidth="1"/>
    <col min="9732" max="9732" width="11.25" style="46" customWidth="1"/>
    <col min="9733" max="9733" width="13.5" style="46" customWidth="1"/>
    <col min="9734" max="9734" width="9" style="46" hidden="1" customWidth="1"/>
    <col min="9735" max="9735" width="18.375" style="46" customWidth="1"/>
    <col min="9736" max="9736" width="8.25" style="46" customWidth="1"/>
    <col min="9737" max="9984" width="9" style="46"/>
    <col min="9985" max="9985" width="14" style="46" customWidth="1"/>
    <col min="9986" max="9986" width="14.625" style="46" customWidth="1"/>
    <col min="9987" max="9987" width="13.25" style="46" customWidth="1"/>
    <col min="9988" max="9988" width="11.25" style="46" customWidth="1"/>
    <col min="9989" max="9989" width="13.5" style="46" customWidth="1"/>
    <col min="9990" max="9990" width="9" style="46" hidden="1" customWidth="1"/>
    <col min="9991" max="9991" width="18.375" style="46" customWidth="1"/>
    <col min="9992" max="9992" width="8.25" style="46" customWidth="1"/>
    <col min="9993" max="10240" width="9" style="46"/>
    <col min="10241" max="10241" width="14" style="46" customWidth="1"/>
    <col min="10242" max="10242" width="14.625" style="46" customWidth="1"/>
    <col min="10243" max="10243" width="13.25" style="46" customWidth="1"/>
    <col min="10244" max="10244" width="11.25" style="46" customWidth="1"/>
    <col min="10245" max="10245" width="13.5" style="46" customWidth="1"/>
    <col min="10246" max="10246" width="9" style="46" hidden="1" customWidth="1"/>
    <col min="10247" max="10247" width="18.375" style="46" customWidth="1"/>
    <col min="10248" max="10248" width="8.25" style="46" customWidth="1"/>
    <col min="10249" max="10496" width="9" style="46"/>
    <col min="10497" max="10497" width="14" style="46" customWidth="1"/>
    <col min="10498" max="10498" width="14.625" style="46" customWidth="1"/>
    <col min="10499" max="10499" width="13.25" style="46" customWidth="1"/>
    <col min="10500" max="10500" width="11.25" style="46" customWidth="1"/>
    <col min="10501" max="10501" width="13.5" style="46" customWidth="1"/>
    <col min="10502" max="10502" width="9" style="46" hidden="1" customWidth="1"/>
    <col min="10503" max="10503" width="18.375" style="46" customWidth="1"/>
    <col min="10504" max="10504" width="8.25" style="46" customWidth="1"/>
    <col min="10505" max="10752" width="9" style="46"/>
    <col min="10753" max="10753" width="14" style="46" customWidth="1"/>
    <col min="10754" max="10754" width="14.625" style="46" customWidth="1"/>
    <col min="10755" max="10755" width="13.25" style="46" customWidth="1"/>
    <col min="10756" max="10756" width="11.25" style="46" customWidth="1"/>
    <col min="10757" max="10757" width="13.5" style="46" customWidth="1"/>
    <col min="10758" max="10758" width="9" style="46" hidden="1" customWidth="1"/>
    <col min="10759" max="10759" width="18.375" style="46" customWidth="1"/>
    <col min="10760" max="10760" width="8.25" style="46" customWidth="1"/>
    <col min="10761" max="11008" width="9" style="46"/>
    <col min="11009" max="11009" width="14" style="46" customWidth="1"/>
    <col min="11010" max="11010" width="14.625" style="46" customWidth="1"/>
    <col min="11011" max="11011" width="13.25" style="46" customWidth="1"/>
    <col min="11012" max="11012" width="11.25" style="46" customWidth="1"/>
    <col min="11013" max="11013" width="13.5" style="46" customWidth="1"/>
    <col min="11014" max="11014" width="9" style="46" hidden="1" customWidth="1"/>
    <col min="11015" max="11015" width="18.375" style="46" customWidth="1"/>
    <col min="11016" max="11016" width="8.25" style="46" customWidth="1"/>
    <col min="11017" max="11264" width="9" style="46"/>
    <col min="11265" max="11265" width="14" style="46" customWidth="1"/>
    <col min="11266" max="11266" width="14.625" style="46" customWidth="1"/>
    <col min="11267" max="11267" width="13.25" style="46" customWidth="1"/>
    <col min="11268" max="11268" width="11.25" style="46" customWidth="1"/>
    <col min="11269" max="11269" width="13.5" style="46" customWidth="1"/>
    <col min="11270" max="11270" width="9" style="46" hidden="1" customWidth="1"/>
    <col min="11271" max="11271" width="18.375" style="46" customWidth="1"/>
    <col min="11272" max="11272" width="8.25" style="46" customWidth="1"/>
    <col min="11273" max="11520" width="9" style="46"/>
    <col min="11521" max="11521" width="14" style="46" customWidth="1"/>
    <col min="11522" max="11522" width="14.625" style="46" customWidth="1"/>
    <col min="11523" max="11523" width="13.25" style="46" customWidth="1"/>
    <col min="11524" max="11524" width="11.25" style="46" customWidth="1"/>
    <col min="11525" max="11525" width="13.5" style="46" customWidth="1"/>
    <col min="11526" max="11526" width="9" style="46" hidden="1" customWidth="1"/>
    <col min="11527" max="11527" width="18.375" style="46" customWidth="1"/>
    <col min="11528" max="11528" width="8.25" style="46" customWidth="1"/>
    <col min="11529" max="11776" width="9" style="46"/>
    <col min="11777" max="11777" width="14" style="46" customWidth="1"/>
    <col min="11778" max="11778" width="14.625" style="46" customWidth="1"/>
    <col min="11779" max="11779" width="13.25" style="46" customWidth="1"/>
    <col min="11780" max="11780" width="11.25" style="46" customWidth="1"/>
    <col min="11781" max="11781" width="13.5" style="46" customWidth="1"/>
    <col min="11782" max="11782" width="9" style="46" hidden="1" customWidth="1"/>
    <col min="11783" max="11783" width="18.375" style="46" customWidth="1"/>
    <col min="11784" max="11784" width="8.25" style="46" customWidth="1"/>
    <col min="11785" max="12032" width="9" style="46"/>
    <col min="12033" max="12033" width="14" style="46" customWidth="1"/>
    <col min="12034" max="12034" width="14.625" style="46" customWidth="1"/>
    <col min="12035" max="12035" width="13.25" style="46" customWidth="1"/>
    <col min="12036" max="12036" width="11.25" style="46" customWidth="1"/>
    <col min="12037" max="12037" width="13.5" style="46" customWidth="1"/>
    <col min="12038" max="12038" width="9" style="46" hidden="1" customWidth="1"/>
    <col min="12039" max="12039" width="18.375" style="46" customWidth="1"/>
    <col min="12040" max="12040" width="8.25" style="46" customWidth="1"/>
    <col min="12041" max="12288" width="9" style="46"/>
    <col min="12289" max="12289" width="14" style="46" customWidth="1"/>
    <col min="12290" max="12290" width="14.625" style="46" customWidth="1"/>
    <col min="12291" max="12291" width="13.25" style="46" customWidth="1"/>
    <col min="12292" max="12292" width="11.25" style="46" customWidth="1"/>
    <col min="12293" max="12293" width="13.5" style="46" customWidth="1"/>
    <col min="12294" max="12294" width="9" style="46" hidden="1" customWidth="1"/>
    <col min="12295" max="12295" width="18.375" style="46" customWidth="1"/>
    <col min="12296" max="12296" width="8.25" style="46" customWidth="1"/>
    <col min="12297" max="12544" width="9" style="46"/>
    <col min="12545" max="12545" width="14" style="46" customWidth="1"/>
    <col min="12546" max="12546" width="14.625" style="46" customWidth="1"/>
    <col min="12547" max="12547" width="13.25" style="46" customWidth="1"/>
    <col min="12548" max="12548" width="11.25" style="46" customWidth="1"/>
    <col min="12549" max="12549" width="13.5" style="46" customWidth="1"/>
    <col min="12550" max="12550" width="9" style="46" hidden="1" customWidth="1"/>
    <col min="12551" max="12551" width="18.375" style="46" customWidth="1"/>
    <col min="12552" max="12552" width="8.25" style="46" customWidth="1"/>
    <col min="12553" max="12800" width="9" style="46"/>
    <col min="12801" max="12801" width="14" style="46" customWidth="1"/>
    <col min="12802" max="12802" width="14.625" style="46" customWidth="1"/>
    <col min="12803" max="12803" width="13.25" style="46" customWidth="1"/>
    <col min="12804" max="12804" width="11.25" style="46" customWidth="1"/>
    <col min="12805" max="12805" width="13.5" style="46" customWidth="1"/>
    <col min="12806" max="12806" width="9" style="46" hidden="1" customWidth="1"/>
    <col min="12807" max="12807" width="18.375" style="46" customWidth="1"/>
    <col min="12808" max="12808" width="8.25" style="46" customWidth="1"/>
    <col min="12809" max="13056" width="9" style="46"/>
    <col min="13057" max="13057" width="14" style="46" customWidth="1"/>
    <col min="13058" max="13058" width="14.625" style="46" customWidth="1"/>
    <col min="13059" max="13059" width="13.25" style="46" customWidth="1"/>
    <col min="13060" max="13060" width="11.25" style="46" customWidth="1"/>
    <col min="13061" max="13061" width="13.5" style="46" customWidth="1"/>
    <col min="13062" max="13062" width="9" style="46" hidden="1" customWidth="1"/>
    <col min="13063" max="13063" width="18.375" style="46" customWidth="1"/>
    <col min="13064" max="13064" width="8.25" style="46" customWidth="1"/>
    <col min="13065" max="13312" width="9" style="46"/>
    <col min="13313" max="13313" width="14" style="46" customWidth="1"/>
    <col min="13314" max="13314" width="14.625" style="46" customWidth="1"/>
    <col min="13315" max="13315" width="13.25" style="46" customWidth="1"/>
    <col min="13316" max="13316" width="11.25" style="46" customWidth="1"/>
    <col min="13317" max="13317" width="13.5" style="46" customWidth="1"/>
    <col min="13318" max="13318" width="9" style="46" hidden="1" customWidth="1"/>
    <col min="13319" max="13319" width="18.375" style="46" customWidth="1"/>
    <col min="13320" max="13320" width="8.25" style="46" customWidth="1"/>
    <col min="13321" max="13568" width="9" style="46"/>
    <col min="13569" max="13569" width="14" style="46" customWidth="1"/>
    <col min="13570" max="13570" width="14.625" style="46" customWidth="1"/>
    <col min="13571" max="13571" width="13.25" style="46" customWidth="1"/>
    <col min="13572" max="13572" width="11.25" style="46" customWidth="1"/>
    <col min="13573" max="13573" width="13.5" style="46" customWidth="1"/>
    <col min="13574" max="13574" width="9" style="46" hidden="1" customWidth="1"/>
    <col min="13575" max="13575" width="18.375" style="46" customWidth="1"/>
    <col min="13576" max="13576" width="8.25" style="46" customWidth="1"/>
    <col min="13577" max="13824" width="9" style="46"/>
    <col min="13825" max="13825" width="14" style="46" customWidth="1"/>
    <col min="13826" max="13826" width="14.625" style="46" customWidth="1"/>
    <col min="13827" max="13827" width="13.25" style="46" customWidth="1"/>
    <col min="13828" max="13828" width="11.25" style="46" customWidth="1"/>
    <col min="13829" max="13829" width="13.5" style="46" customWidth="1"/>
    <col min="13830" max="13830" width="9" style="46" hidden="1" customWidth="1"/>
    <col min="13831" max="13831" width="18.375" style="46" customWidth="1"/>
    <col min="13832" max="13832" width="8.25" style="46" customWidth="1"/>
    <col min="13833" max="14080" width="9" style="46"/>
    <col min="14081" max="14081" width="14" style="46" customWidth="1"/>
    <col min="14082" max="14082" width="14.625" style="46" customWidth="1"/>
    <col min="14083" max="14083" width="13.25" style="46" customWidth="1"/>
    <col min="14084" max="14084" width="11.25" style="46" customWidth="1"/>
    <col min="14085" max="14085" width="13.5" style="46" customWidth="1"/>
    <col min="14086" max="14086" width="9" style="46" hidden="1" customWidth="1"/>
    <col min="14087" max="14087" width="18.375" style="46" customWidth="1"/>
    <col min="14088" max="14088" width="8.25" style="46" customWidth="1"/>
    <col min="14089" max="14336" width="9" style="46"/>
    <col min="14337" max="14337" width="14" style="46" customWidth="1"/>
    <col min="14338" max="14338" width="14.625" style="46" customWidth="1"/>
    <col min="14339" max="14339" width="13.25" style="46" customWidth="1"/>
    <col min="14340" max="14340" width="11.25" style="46" customWidth="1"/>
    <col min="14341" max="14341" width="13.5" style="46" customWidth="1"/>
    <col min="14342" max="14342" width="9" style="46" hidden="1" customWidth="1"/>
    <col min="14343" max="14343" width="18.375" style="46" customWidth="1"/>
    <col min="14344" max="14344" width="8.25" style="46" customWidth="1"/>
    <col min="14345" max="14592" width="9" style="46"/>
    <col min="14593" max="14593" width="14" style="46" customWidth="1"/>
    <col min="14594" max="14594" width="14.625" style="46" customWidth="1"/>
    <col min="14595" max="14595" width="13.25" style="46" customWidth="1"/>
    <col min="14596" max="14596" width="11.25" style="46" customWidth="1"/>
    <col min="14597" max="14597" width="13.5" style="46" customWidth="1"/>
    <col min="14598" max="14598" width="9" style="46" hidden="1" customWidth="1"/>
    <col min="14599" max="14599" width="18.375" style="46" customWidth="1"/>
    <col min="14600" max="14600" width="8.25" style="46" customWidth="1"/>
    <col min="14601" max="14848" width="9" style="46"/>
    <col min="14849" max="14849" width="14" style="46" customWidth="1"/>
    <col min="14850" max="14850" width="14.625" style="46" customWidth="1"/>
    <col min="14851" max="14851" width="13.25" style="46" customWidth="1"/>
    <col min="14852" max="14852" width="11.25" style="46" customWidth="1"/>
    <col min="14853" max="14853" width="13.5" style="46" customWidth="1"/>
    <col min="14854" max="14854" width="9" style="46" hidden="1" customWidth="1"/>
    <col min="14855" max="14855" width="18.375" style="46" customWidth="1"/>
    <col min="14856" max="14856" width="8.25" style="46" customWidth="1"/>
    <col min="14857" max="15104" width="9" style="46"/>
    <col min="15105" max="15105" width="14" style="46" customWidth="1"/>
    <col min="15106" max="15106" width="14.625" style="46" customWidth="1"/>
    <col min="15107" max="15107" width="13.25" style="46" customWidth="1"/>
    <col min="15108" max="15108" width="11.25" style="46" customWidth="1"/>
    <col min="15109" max="15109" width="13.5" style="46" customWidth="1"/>
    <col min="15110" max="15110" width="9" style="46" hidden="1" customWidth="1"/>
    <col min="15111" max="15111" width="18.375" style="46" customWidth="1"/>
    <col min="15112" max="15112" width="8.25" style="46" customWidth="1"/>
    <col min="15113" max="15360" width="9" style="46"/>
    <col min="15361" max="15361" width="14" style="46" customWidth="1"/>
    <col min="15362" max="15362" width="14.625" style="46" customWidth="1"/>
    <col min="15363" max="15363" width="13.25" style="46" customWidth="1"/>
    <col min="15364" max="15364" width="11.25" style="46" customWidth="1"/>
    <col min="15365" max="15365" width="13.5" style="46" customWidth="1"/>
    <col min="15366" max="15366" width="9" style="46" hidden="1" customWidth="1"/>
    <col min="15367" max="15367" width="18.375" style="46" customWidth="1"/>
    <col min="15368" max="15368" width="8.25" style="46" customWidth="1"/>
    <col min="15369" max="15616" width="9" style="46"/>
    <col min="15617" max="15617" width="14" style="46" customWidth="1"/>
    <col min="15618" max="15618" width="14.625" style="46" customWidth="1"/>
    <col min="15619" max="15619" width="13.25" style="46" customWidth="1"/>
    <col min="15620" max="15620" width="11.25" style="46" customWidth="1"/>
    <col min="15621" max="15621" width="13.5" style="46" customWidth="1"/>
    <col min="15622" max="15622" width="9" style="46" hidden="1" customWidth="1"/>
    <col min="15623" max="15623" width="18.375" style="46" customWidth="1"/>
    <col min="15624" max="15624" width="8.25" style="46" customWidth="1"/>
    <col min="15625" max="15872" width="9" style="46"/>
    <col min="15873" max="15873" width="14" style="46" customWidth="1"/>
    <col min="15874" max="15874" width="14.625" style="46" customWidth="1"/>
    <col min="15875" max="15875" width="13.25" style="46" customWidth="1"/>
    <col min="15876" max="15876" width="11.25" style="46" customWidth="1"/>
    <col min="15877" max="15877" width="13.5" style="46" customWidth="1"/>
    <col min="15878" max="15878" width="9" style="46" hidden="1" customWidth="1"/>
    <col min="15879" max="15879" width="18.375" style="46" customWidth="1"/>
    <col min="15880" max="15880" width="8.25" style="46" customWidth="1"/>
    <col min="15881" max="16128" width="9" style="46"/>
    <col min="16129" max="16129" width="14" style="46" customWidth="1"/>
    <col min="16130" max="16130" width="14.625" style="46" customWidth="1"/>
    <col min="16131" max="16131" width="13.25" style="46" customWidth="1"/>
    <col min="16132" max="16132" width="11.25" style="46" customWidth="1"/>
    <col min="16133" max="16133" width="13.5" style="46" customWidth="1"/>
    <col min="16134" max="16134" width="9" style="46" hidden="1" customWidth="1"/>
    <col min="16135" max="16135" width="18.375" style="46" customWidth="1"/>
    <col min="16136" max="16136" width="8.25" style="46" customWidth="1"/>
    <col min="16137" max="16384" width="9" style="46"/>
  </cols>
  <sheetData>
    <row r="1" spans="1:8" ht="18" customHeight="1">
      <c r="A1" s="114" t="s">
        <v>46</v>
      </c>
      <c r="B1" s="114"/>
      <c r="C1" s="114"/>
      <c r="D1" s="114"/>
      <c r="E1" s="114"/>
      <c r="F1" s="114"/>
      <c r="G1" s="114"/>
      <c r="H1" s="47"/>
    </row>
    <row r="2" spans="1:8" ht="18" customHeight="1">
      <c r="A2" s="115" t="s">
        <v>61</v>
      </c>
      <c r="B2" s="115"/>
      <c r="C2" s="115"/>
      <c r="D2" s="115"/>
      <c r="E2" s="115"/>
      <c r="F2" s="115"/>
      <c r="G2" s="115"/>
      <c r="H2" s="47"/>
    </row>
    <row r="3" spans="1:8" ht="18" customHeight="1">
      <c r="A3" s="110" t="s">
        <v>48</v>
      </c>
      <c r="B3" s="109" t="s">
        <v>49</v>
      </c>
      <c r="C3" s="109" t="s">
        <v>50</v>
      </c>
      <c r="D3" s="109"/>
      <c r="E3" s="109"/>
      <c r="F3" s="34"/>
      <c r="G3" s="42" t="s">
        <v>51</v>
      </c>
      <c r="H3" s="47"/>
    </row>
    <row r="4" spans="1:8" ht="18" customHeight="1">
      <c r="A4" s="110"/>
      <c r="B4" s="109"/>
      <c r="C4" s="108" t="s">
        <v>52</v>
      </c>
      <c r="D4" s="108" t="s">
        <v>53</v>
      </c>
      <c r="E4" s="107" t="s">
        <v>54</v>
      </c>
      <c r="F4" s="35"/>
      <c r="G4" s="42">
        <v>0.30391600000000002</v>
      </c>
      <c r="H4" s="48"/>
    </row>
    <row r="5" spans="1:8" ht="18" customHeight="1">
      <c r="A5" s="110"/>
      <c r="B5" s="109"/>
      <c r="C5" s="108"/>
      <c r="D5" s="108"/>
      <c r="E5" s="107"/>
      <c r="F5" s="35"/>
      <c r="G5" s="42" t="s">
        <v>55</v>
      </c>
      <c r="H5" s="49"/>
    </row>
    <row r="6" spans="1:8" ht="18" customHeight="1">
      <c r="A6" s="41" t="s">
        <v>43</v>
      </c>
      <c r="B6" s="43"/>
      <c r="C6" s="36"/>
      <c r="D6" s="36"/>
      <c r="E6" s="43"/>
      <c r="F6" s="43"/>
      <c r="G6" s="44"/>
      <c r="H6" s="50">
        <f>B36+B73+B110+B147+B184-B183-B182-B181</f>
        <v>12348.01</v>
      </c>
    </row>
    <row r="7" spans="1:8" ht="18" customHeight="1">
      <c r="A7" s="37">
        <v>101</v>
      </c>
      <c r="B7" s="37">
        <v>89.27</v>
      </c>
      <c r="C7" s="38">
        <v>68.459999999999994</v>
      </c>
      <c r="D7" s="38">
        <v>4.32</v>
      </c>
      <c r="E7" s="37">
        <v>20.81</v>
      </c>
      <c r="F7" s="34"/>
      <c r="G7" s="34"/>
      <c r="H7" s="50"/>
    </row>
    <row r="8" spans="1:8" ht="18" customHeight="1">
      <c r="A8" s="37">
        <v>102</v>
      </c>
      <c r="B8" s="37">
        <v>66.33</v>
      </c>
      <c r="C8" s="38">
        <v>50.87</v>
      </c>
      <c r="D8" s="38">
        <v>4.1100000000000003</v>
      </c>
      <c r="E8" s="37">
        <v>15.46</v>
      </c>
      <c r="F8" s="34"/>
      <c r="G8" s="34"/>
      <c r="H8" s="50"/>
    </row>
    <row r="9" spans="1:8" ht="18" customHeight="1">
      <c r="A9" s="37">
        <v>103</v>
      </c>
      <c r="B9" s="37">
        <v>83.41</v>
      </c>
      <c r="C9" s="38">
        <v>63.97</v>
      </c>
      <c r="D9" s="38">
        <v>4.1100000000000003</v>
      </c>
      <c r="E9" s="37">
        <v>19.440000000000001</v>
      </c>
      <c r="F9" s="34"/>
      <c r="G9" s="34"/>
      <c r="H9" s="50"/>
    </row>
    <row r="10" spans="1:8" ht="18" customHeight="1">
      <c r="A10" s="37">
        <v>104</v>
      </c>
      <c r="B10" s="37">
        <v>88.54</v>
      </c>
      <c r="C10" s="38">
        <v>67.900000000000006</v>
      </c>
      <c r="D10" s="38">
        <v>4.1100000000000003</v>
      </c>
      <c r="E10" s="37">
        <v>20.64</v>
      </c>
      <c r="F10" s="34"/>
      <c r="G10" s="34"/>
      <c r="H10" s="50"/>
    </row>
    <row r="11" spans="1:8" ht="18" customHeight="1">
      <c r="A11" s="37">
        <v>201</v>
      </c>
      <c r="B11" s="37">
        <v>89.27</v>
      </c>
      <c r="C11" s="38">
        <v>68.459999999999994</v>
      </c>
      <c r="D11" s="38">
        <v>4.32</v>
      </c>
      <c r="E11" s="37">
        <v>20.81</v>
      </c>
      <c r="F11" s="34"/>
      <c r="G11" s="34"/>
      <c r="H11" s="50"/>
    </row>
    <row r="12" spans="1:8" ht="18" customHeight="1">
      <c r="A12" s="37">
        <v>202</v>
      </c>
      <c r="B12" s="37">
        <v>83.41</v>
      </c>
      <c r="C12" s="38">
        <v>63.97</v>
      </c>
      <c r="D12" s="37">
        <v>4.1100000000000003</v>
      </c>
      <c r="E12" s="37">
        <v>19.440000000000001</v>
      </c>
      <c r="F12" s="34"/>
      <c r="G12" s="34"/>
      <c r="H12" s="50"/>
    </row>
    <row r="13" spans="1:8" ht="18" customHeight="1">
      <c r="A13" s="37">
        <v>203</v>
      </c>
      <c r="B13" s="37">
        <v>83.41</v>
      </c>
      <c r="C13" s="38">
        <v>63.97</v>
      </c>
      <c r="D13" s="38">
        <v>4.1100000000000003</v>
      </c>
      <c r="E13" s="37">
        <v>19.440000000000001</v>
      </c>
      <c r="F13" s="34"/>
      <c r="G13" s="34"/>
      <c r="H13" s="50"/>
    </row>
    <row r="14" spans="1:8" ht="18" customHeight="1">
      <c r="A14" s="37">
        <v>204</v>
      </c>
      <c r="B14" s="37">
        <v>88.54</v>
      </c>
      <c r="C14" s="38">
        <v>67.900000000000006</v>
      </c>
      <c r="D14" s="38">
        <v>4.1100000000000003</v>
      </c>
      <c r="E14" s="37">
        <v>20.64</v>
      </c>
      <c r="F14" s="34"/>
      <c r="G14" s="34"/>
      <c r="H14" s="50"/>
    </row>
    <row r="15" spans="1:8" ht="18" customHeight="1">
      <c r="A15" s="37">
        <v>301</v>
      </c>
      <c r="B15" s="37">
        <v>89.34</v>
      </c>
      <c r="C15" s="38">
        <v>68.52</v>
      </c>
      <c r="D15" s="38">
        <v>4.32</v>
      </c>
      <c r="E15" s="37">
        <v>20.82</v>
      </c>
      <c r="F15" s="34"/>
      <c r="G15" s="34"/>
      <c r="H15" s="50"/>
    </row>
    <row r="16" spans="1:8" ht="18" customHeight="1">
      <c r="A16" s="37">
        <v>302</v>
      </c>
      <c r="B16" s="37">
        <v>83.41</v>
      </c>
      <c r="C16" s="38">
        <v>63.97</v>
      </c>
      <c r="D16" s="38">
        <v>4.1100000000000003</v>
      </c>
      <c r="E16" s="37">
        <v>19.440000000000001</v>
      </c>
      <c r="F16" s="34"/>
      <c r="G16" s="34"/>
      <c r="H16" s="50"/>
    </row>
    <row r="17" spans="1:8" ht="18" customHeight="1">
      <c r="A17" s="37">
        <v>303</v>
      </c>
      <c r="B17" s="37">
        <v>83.41</v>
      </c>
      <c r="C17" s="38">
        <v>63.97</v>
      </c>
      <c r="D17" s="38">
        <v>4.1100000000000003</v>
      </c>
      <c r="E17" s="37">
        <v>19.440000000000001</v>
      </c>
      <c r="F17" s="34"/>
      <c r="G17" s="34"/>
      <c r="H17" s="50"/>
    </row>
    <row r="18" spans="1:8" ht="18" customHeight="1">
      <c r="A18" s="37">
        <v>304</v>
      </c>
      <c r="B18" s="37">
        <v>88.6</v>
      </c>
      <c r="C18" s="38">
        <v>67.95</v>
      </c>
      <c r="D18" s="37">
        <v>4.1100000000000003</v>
      </c>
      <c r="E18" s="37">
        <v>20.65</v>
      </c>
      <c r="F18" s="34"/>
      <c r="G18" s="34"/>
      <c r="H18" s="50"/>
    </row>
    <row r="19" spans="1:8" ht="18" customHeight="1">
      <c r="A19" s="37">
        <v>401</v>
      </c>
      <c r="B19" s="37">
        <v>89.34</v>
      </c>
      <c r="C19" s="38">
        <v>68.52</v>
      </c>
      <c r="D19" s="37">
        <v>4.32</v>
      </c>
      <c r="E19" s="37">
        <v>20.82</v>
      </c>
      <c r="F19" s="34"/>
      <c r="G19" s="34"/>
      <c r="H19" s="50"/>
    </row>
    <row r="20" spans="1:8" ht="18" customHeight="1">
      <c r="A20" s="37">
        <v>402</v>
      </c>
      <c r="B20" s="37">
        <v>83.41</v>
      </c>
      <c r="C20" s="38">
        <v>63.97</v>
      </c>
      <c r="D20" s="38">
        <v>4.1100000000000003</v>
      </c>
      <c r="E20" s="37">
        <v>19.440000000000001</v>
      </c>
      <c r="F20" s="34"/>
      <c r="G20" s="34"/>
      <c r="H20" s="50"/>
    </row>
    <row r="21" spans="1:8" ht="18" customHeight="1">
      <c r="A21" s="37">
        <v>403</v>
      </c>
      <c r="B21" s="37">
        <v>83.41</v>
      </c>
      <c r="C21" s="38">
        <v>63.97</v>
      </c>
      <c r="D21" s="38">
        <v>4.1100000000000003</v>
      </c>
      <c r="E21" s="37">
        <v>19.440000000000001</v>
      </c>
      <c r="F21" s="34"/>
      <c r="G21" s="34"/>
      <c r="H21" s="50"/>
    </row>
    <row r="22" spans="1:8" ht="18" customHeight="1">
      <c r="A22" s="37">
        <v>404</v>
      </c>
      <c r="B22" s="37">
        <v>88.6</v>
      </c>
      <c r="C22" s="38">
        <v>67.95</v>
      </c>
      <c r="D22" s="38">
        <v>4.1100000000000003</v>
      </c>
      <c r="E22" s="37">
        <v>20.65</v>
      </c>
      <c r="F22" s="34"/>
      <c r="G22" s="34"/>
      <c r="H22" s="50"/>
    </row>
    <row r="23" spans="1:8" ht="18" customHeight="1">
      <c r="A23" s="37">
        <v>501</v>
      </c>
      <c r="B23" s="37">
        <v>89.34</v>
      </c>
      <c r="C23" s="38">
        <v>68.52</v>
      </c>
      <c r="D23" s="38">
        <v>4.32</v>
      </c>
      <c r="E23" s="37">
        <v>20.82</v>
      </c>
      <c r="F23" s="34"/>
      <c r="G23" s="34"/>
      <c r="H23" s="50"/>
    </row>
    <row r="24" spans="1:8" ht="18" customHeight="1">
      <c r="A24" s="37">
        <v>502</v>
      </c>
      <c r="B24" s="37">
        <v>83.41</v>
      </c>
      <c r="C24" s="38">
        <v>63.97</v>
      </c>
      <c r="D24" s="38">
        <v>4.1100000000000003</v>
      </c>
      <c r="E24" s="37">
        <v>19.440000000000001</v>
      </c>
      <c r="F24" s="34"/>
      <c r="G24" s="34"/>
      <c r="H24" s="50"/>
    </row>
    <row r="25" spans="1:8" ht="18" customHeight="1">
      <c r="A25" s="37">
        <v>503</v>
      </c>
      <c r="B25" s="37">
        <v>83.41</v>
      </c>
      <c r="C25" s="38">
        <v>63.97</v>
      </c>
      <c r="D25" s="38">
        <v>4.1100000000000003</v>
      </c>
      <c r="E25" s="37">
        <v>19.440000000000001</v>
      </c>
      <c r="F25" s="34"/>
      <c r="G25" s="34"/>
      <c r="H25" s="50"/>
    </row>
    <row r="26" spans="1:8" ht="18" customHeight="1">
      <c r="A26" s="37">
        <v>504</v>
      </c>
      <c r="B26" s="37">
        <v>88.6</v>
      </c>
      <c r="C26" s="38">
        <v>67.95</v>
      </c>
      <c r="D26" s="38">
        <v>4.1100000000000003</v>
      </c>
      <c r="E26" s="37">
        <v>20.65</v>
      </c>
      <c r="F26" s="34"/>
      <c r="G26" s="34"/>
      <c r="H26" s="50"/>
    </row>
    <row r="27" spans="1:8" ht="18" customHeight="1">
      <c r="A27" s="37">
        <v>601</v>
      </c>
      <c r="B27" s="37">
        <v>89.34</v>
      </c>
      <c r="C27" s="38">
        <v>68.52</v>
      </c>
      <c r="D27" s="38">
        <v>4.32</v>
      </c>
      <c r="E27" s="37">
        <v>20.82</v>
      </c>
      <c r="F27" s="34"/>
      <c r="G27" s="34"/>
      <c r="H27" s="50"/>
    </row>
    <row r="28" spans="1:8" ht="18" customHeight="1">
      <c r="A28" s="37">
        <v>602</v>
      </c>
      <c r="B28" s="37">
        <v>83.41</v>
      </c>
      <c r="C28" s="38">
        <v>63.97</v>
      </c>
      <c r="D28" s="38">
        <v>4.1100000000000003</v>
      </c>
      <c r="E28" s="37">
        <v>19.440000000000001</v>
      </c>
      <c r="F28" s="34"/>
      <c r="G28" s="34"/>
      <c r="H28" s="50"/>
    </row>
    <row r="29" spans="1:8" ht="18" customHeight="1">
      <c r="A29" s="37">
        <v>603</v>
      </c>
      <c r="B29" s="37">
        <v>83.41</v>
      </c>
      <c r="C29" s="38">
        <v>63.97</v>
      </c>
      <c r="D29" s="38">
        <v>4.1100000000000003</v>
      </c>
      <c r="E29" s="37">
        <v>19.440000000000001</v>
      </c>
      <c r="F29" s="34"/>
      <c r="G29" s="34"/>
      <c r="H29" s="50"/>
    </row>
    <row r="30" spans="1:8" ht="18" customHeight="1">
      <c r="A30" s="37">
        <v>604</v>
      </c>
      <c r="B30" s="37">
        <v>88.6</v>
      </c>
      <c r="C30" s="38">
        <v>67.95</v>
      </c>
      <c r="D30" s="38">
        <v>4.1100000000000003</v>
      </c>
      <c r="E30" s="37">
        <v>20.65</v>
      </c>
      <c r="F30" s="34"/>
      <c r="G30" s="34"/>
      <c r="H30" s="50"/>
    </row>
    <row r="31" spans="1:8" ht="18" customHeight="1">
      <c r="A31" s="37">
        <v>701</v>
      </c>
      <c r="B31" s="37">
        <v>89.34</v>
      </c>
      <c r="C31" s="38">
        <v>68.52</v>
      </c>
      <c r="D31" s="38">
        <v>4.32</v>
      </c>
      <c r="E31" s="37">
        <v>20.82</v>
      </c>
      <c r="F31" s="34"/>
      <c r="G31" s="34"/>
      <c r="H31" s="50"/>
    </row>
    <row r="32" spans="1:8" ht="18" customHeight="1">
      <c r="A32" s="37">
        <v>702</v>
      </c>
      <c r="B32" s="37">
        <v>83.41</v>
      </c>
      <c r="C32" s="38">
        <v>63.97</v>
      </c>
      <c r="D32" s="38">
        <v>4.1100000000000003</v>
      </c>
      <c r="E32" s="37">
        <v>19.440000000000001</v>
      </c>
      <c r="F32" s="34"/>
      <c r="G32" s="34"/>
      <c r="H32" s="50"/>
    </row>
    <row r="33" spans="1:8" ht="18" customHeight="1">
      <c r="A33" s="37">
        <v>703</v>
      </c>
      <c r="B33" s="37">
        <v>83.41</v>
      </c>
      <c r="C33" s="38">
        <v>63.97</v>
      </c>
      <c r="D33" s="38">
        <v>4.1100000000000003</v>
      </c>
      <c r="E33" s="37">
        <v>19.440000000000001</v>
      </c>
      <c r="F33" s="34"/>
      <c r="G33" s="34"/>
      <c r="H33" s="50"/>
    </row>
    <row r="34" spans="1:8" ht="18" customHeight="1">
      <c r="A34" s="37">
        <v>704</v>
      </c>
      <c r="B34" s="37">
        <v>88.6</v>
      </c>
      <c r="C34" s="38">
        <v>67.95</v>
      </c>
      <c r="D34" s="38">
        <v>4.1100000000000003</v>
      </c>
      <c r="E34" s="37">
        <v>20.65</v>
      </c>
      <c r="F34" s="34"/>
      <c r="G34" s="34"/>
      <c r="H34" s="50"/>
    </row>
    <row r="35" spans="1:8" ht="18" customHeight="1">
      <c r="A35" s="37">
        <v>801</v>
      </c>
      <c r="B35" s="37">
        <v>89.34</v>
      </c>
      <c r="C35" s="38">
        <v>68.52</v>
      </c>
      <c r="D35" s="38">
        <v>4.32</v>
      </c>
      <c r="E35" s="37">
        <v>20.82</v>
      </c>
      <c r="F35" s="34"/>
      <c r="G35" s="34"/>
      <c r="H35" s="50"/>
    </row>
    <row r="36" spans="1:8" ht="18" customHeight="1">
      <c r="A36" s="34" t="s">
        <v>58</v>
      </c>
      <c r="B36" s="34">
        <v>2485.3200000000002</v>
      </c>
      <c r="C36" s="34">
        <v>1906.07</v>
      </c>
      <c r="D36" s="34">
        <v>120.87</v>
      </c>
      <c r="E36" s="34">
        <v>579.25</v>
      </c>
      <c r="F36" s="34"/>
      <c r="G36" s="34"/>
      <c r="H36" s="50"/>
    </row>
    <row r="37" spans="1:8" ht="18" customHeight="1">
      <c r="A37" s="39" t="s">
        <v>60</v>
      </c>
      <c r="B37" s="34">
        <v>12376.68</v>
      </c>
      <c r="C37" s="36">
        <v>9492.1200000000008</v>
      </c>
      <c r="D37" s="36">
        <v>599.4</v>
      </c>
      <c r="E37" s="34">
        <v>2884.56</v>
      </c>
      <c r="F37" s="34"/>
      <c r="G37" s="34"/>
      <c r="H37" s="50"/>
    </row>
    <row r="38" spans="1:8" ht="18" customHeight="1">
      <c r="A38" s="111" t="s">
        <v>46</v>
      </c>
      <c r="B38" s="111"/>
      <c r="C38" s="111"/>
      <c r="D38" s="111"/>
      <c r="E38" s="111"/>
      <c r="F38" s="111"/>
      <c r="G38" s="111"/>
      <c r="H38" s="47"/>
    </row>
    <row r="39" spans="1:8" ht="18" customHeight="1">
      <c r="A39" s="113" t="s">
        <v>61</v>
      </c>
      <c r="B39" s="113"/>
      <c r="C39" s="113"/>
      <c r="D39" s="113"/>
      <c r="E39" s="113"/>
      <c r="F39" s="113"/>
      <c r="G39" s="113"/>
      <c r="H39" s="47"/>
    </row>
    <row r="40" spans="1:8" ht="18" customHeight="1">
      <c r="A40" s="109" t="s">
        <v>48</v>
      </c>
      <c r="B40" s="109" t="s">
        <v>49</v>
      </c>
      <c r="C40" s="109" t="s">
        <v>50</v>
      </c>
      <c r="D40" s="109"/>
      <c r="E40" s="109"/>
      <c r="F40" s="34"/>
      <c r="G40" s="34" t="s">
        <v>51</v>
      </c>
      <c r="H40" s="47"/>
    </row>
    <row r="41" spans="1:8" ht="18" customHeight="1">
      <c r="A41" s="109"/>
      <c r="B41" s="109"/>
      <c r="C41" s="108" t="s">
        <v>52</v>
      </c>
      <c r="D41" s="108" t="s">
        <v>53</v>
      </c>
      <c r="E41" s="107" t="s">
        <v>54</v>
      </c>
      <c r="F41" s="35"/>
      <c r="G41" s="34">
        <v>0.30391600000000002</v>
      </c>
      <c r="H41" s="48"/>
    </row>
    <row r="42" spans="1:8" ht="18" customHeight="1">
      <c r="A42" s="109"/>
      <c r="B42" s="109"/>
      <c r="C42" s="108"/>
      <c r="D42" s="108"/>
      <c r="E42" s="107"/>
      <c r="F42" s="35"/>
      <c r="G42" s="34" t="s">
        <v>55</v>
      </c>
      <c r="H42" s="49"/>
    </row>
    <row r="43" spans="1:8" ht="18" customHeight="1">
      <c r="A43" s="37">
        <v>802</v>
      </c>
      <c r="B43" s="37">
        <v>83.41</v>
      </c>
      <c r="C43" s="38">
        <v>63.97</v>
      </c>
      <c r="D43" s="38">
        <v>4.1100000000000003</v>
      </c>
      <c r="E43" s="37">
        <v>19.440000000000001</v>
      </c>
      <c r="F43" s="34"/>
      <c r="G43" s="34"/>
      <c r="H43" s="50"/>
    </row>
    <row r="44" spans="1:8" ht="18" customHeight="1">
      <c r="A44" s="37">
        <v>803</v>
      </c>
      <c r="B44" s="37">
        <v>83.41</v>
      </c>
      <c r="C44" s="38">
        <v>63.97</v>
      </c>
      <c r="D44" s="38">
        <v>4.1100000000000003</v>
      </c>
      <c r="E44" s="37">
        <v>19.440000000000001</v>
      </c>
      <c r="F44" s="34"/>
      <c r="G44" s="34"/>
      <c r="H44" s="50"/>
    </row>
    <row r="45" spans="1:8" ht="18" customHeight="1">
      <c r="A45" s="37">
        <v>804</v>
      </c>
      <c r="B45" s="37">
        <v>88.6</v>
      </c>
      <c r="C45" s="38">
        <v>67.95</v>
      </c>
      <c r="D45" s="38">
        <v>4.1100000000000003</v>
      </c>
      <c r="E45" s="37">
        <v>20.65</v>
      </c>
      <c r="F45" s="34"/>
      <c r="G45" s="34"/>
      <c r="H45" s="50"/>
    </row>
    <row r="46" spans="1:8" ht="18" customHeight="1">
      <c r="A46" s="37">
        <v>901</v>
      </c>
      <c r="B46" s="37">
        <v>89.34</v>
      </c>
      <c r="C46" s="38">
        <v>68.52</v>
      </c>
      <c r="D46" s="38">
        <v>4.32</v>
      </c>
      <c r="E46" s="37">
        <v>20.82</v>
      </c>
      <c r="F46" s="34"/>
      <c r="G46" s="34"/>
      <c r="H46" s="50"/>
    </row>
    <row r="47" spans="1:8" ht="18" customHeight="1">
      <c r="A47" s="37">
        <v>902</v>
      </c>
      <c r="B47" s="37">
        <v>83.41</v>
      </c>
      <c r="C47" s="38">
        <v>63.97</v>
      </c>
      <c r="D47" s="38">
        <v>4.1100000000000003</v>
      </c>
      <c r="E47" s="37">
        <v>19.440000000000001</v>
      </c>
      <c r="F47" s="34"/>
      <c r="G47" s="34"/>
      <c r="H47" s="50"/>
    </row>
    <row r="48" spans="1:8" ht="18" customHeight="1">
      <c r="A48" s="37">
        <v>903</v>
      </c>
      <c r="B48" s="37">
        <v>83.41</v>
      </c>
      <c r="C48" s="38">
        <v>63.97</v>
      </c>
      <c r="D48" s="38">
        <v>4.1100000000000003</v>
      </c>
      <c r="E48" s="37">
        <v>19.440000000000001</v>
      </c>
      <c r="F48" s="34"/>
      <c r="G48" s="34"/>
      <c r="H48" s="50"/>
    </row>
    <row r="49" spans="1:8" ht="18" customHeight="1">
      <c r="A49" s="37">
        <v>904</v>
      </c>
      <c r="B49" s="37">
        <v>88.6</v>
      </c>
      <c r="C49" s="38">
        <v>67.95</v>
      </c>
      <c r="D49" s="37">
        <v>4.1100000000000003</v>
      </c>
      <c r="E49" s="37">
        <v>20.65</v>
      </c>
      <c r="F49" s="34"/>
      <c r="G49" s="34"/>
      <c r="H49" s="50"/>
    </row>
    <row r="50" spans="1:8" ht="18" customHeight="1">
      <c r="A50" s="37">
        <v>1001</v>
      </c>
      <c r="B50" s="37">
        <v>89.34</v>
      </c>
      <c r="C50" s="38">
        <v>68.52</v>
      </c>
      <c r="D50" s="38">
        <v>4.32</v>
      </c>
      <c r="E50" s="37">
        <v>20.82</v>
      </c>
      <c r="F50" s="34"/>
      <c r="G50" s="34"/>
      <c r="H50" s="50"/>
    </row>
    <row r="51" spans="1:8" ht="18" customHeight="1">
      <c r="A51" s="37">
        <v>1002</v>
      </c>
      <c r="B51" s="37">
        <v>83.41</v>
      </c>
      <c r="C51" s="38">
        <v>63.97</v>
      </c>
      <c r="D51" s="38">
        <v>4.1100000000000003</v>
      </c>
      <c r="E51" s="37">
        <v>19.440000000000001</v>
      </c>
      <c r="F51" s="34"/>
      <c r="G51" s="34"/>
      <c r="H51" s="50"/>
    </row>
    <row r="52" spans="1:8" ht="18" customHeight="1">
      <c r="A52" s="37">
        <v>1003</v>
      </c>
      <c r="B52" s="37">
        <v>83.41</v>
      </c>
      <c r="C52" s="38">
        <v>63.97</v>
      </c>
      <c r="D52" s="38">
        <v>4.1100000000000003</v>
      </c>
      <c r="E52" s="37">
        <v>19.440000000000001</v>
      </c>
      <c r="F52" s="34"/>
      <c r="G52" s="34"/>
      <c r="H52" s="50"/>
    </row>
    <row r="53" spans="1:8" ht="18" customHeight="1">
      <c r="A53" s="37">
        <v>1004</v>
      </c>
      <c r="B53" s="37">
        <v>88.6</v>
      </c>
      <c r="C53" s="38">
        <v>67.95</v>
      </c>
      <c r="D53" s="38">
        <v>4.1100000000000003</v>
      </c>
      <c r="E53" s="37">
        <v>20.65</v>
      </c>
      <c r="F53" s="34"/>
      <c r="G53" s="34"/>
      <c r="H53" s="50"/>
    </row>
    <row r="54" spans="1:8" ht="18" customHeight="1">
      <c r="A54" s="37">
        <v>1101</v>
      </c>
      <c r="B54" s="37">
        <v>89.34</v>
      </c>
      <c r="C54" s="38">
        <v>68.52</v>
      </c>
      <c r="D54" s="38">
        <v>4.32</v>
      </c>
      <c r="E54" s="37">
        <v>20.82</v>
      </c>
      <c r="F54" s="34"/>
      <c r="G54" s="34"/>
      <c r="H54" s="50"/>
    </row>
    <row r="55" spans="1:8" ht="18" customHeight="1">
      <c r="A55" s="37">
        <v>1102</v>
      </c>
      <c r="B55" s="37">
        <v>83.41</v>
      </c>
      <c r="C55" s="38">
        <v>63.97</v>
      </c>
      <c r="D55" s="37">
        <v>4.1100000000000003</v>
      </c>
      <c r="E55" s="37">
        <v>19.440000000000001</v>
      </c>
      <c r="F55" s="34"/>
      <c r="G55" s="34"/>
      <c r="H55" s="50"/>
    </row>
    <row r="56" spans="1:8" ht="18" customHeight="1">
      <c r="A56" s="37">
        <v>1103</v>
      </c>
      <c r="B56" s="37">
        <v>83.41</v>
      </c>
      <c r="C56" s="38">
        <v>63.97</v>
      </c>
      <c r="D56" s="37">
        <v>4.1100000000000003</v>
      </c>
      <c r="E56" s="37">
        <v>19.440000000000001</v>
      </c>
      <c r="F56" s="34"/>
      <c r="G56" s="34"/>
      <c r="H56" s="50"/>
    </row>
    <row r="57" spans="1:8" ht="18" customHeight="1">
      <c r="A57" s="37">
        <v>1104</v>
      </c>
      <c r="B57" s="37">
        <v>88.6</v>
      </c>
      <c r="C57" s="38">
        <v>67.95</v>
      </c>
      <c r="D57" s="38">
        <v>4.1100000000000003</v>
      </c>
      <c r="E57" s="37">
        <v>20.65</v>
      </c>
      <c r="F57" s="34"/>
      <c r="G57" s="34"/>
      <c r="H57" s="50"/>
    </row>
    <row r="58" spans="1:8" ht="18" customHeight="1">
      <c r="A58" s="37">
        <v>1201</v>
      </c>
      <c r="B58" s="37">
        <v>89.34</v>
      </c>
      <c r="C58" s="38">
        <v>68.52</v>
      </c>
      <c r="D58" s="38">
        <v>4.32</v>
      </c>
      <c r="E58" s="37">
        <v>20.82</v>
      </c>
      <c r="F58" s="34"/>
      <c r="G58" s="34"/>
      <c r="H58" s="50"/>
    </row>
    <row r="59" spans="1:8" ht="18" customHeight="1">
      <c r="A59" s="37">
        <v>1202</v>
      </c>
      <c r="B59" s="37">
        <v>83.41</v>
      </c>
      <c r="C59" s="38">
        <v>63.97</v>
      </c>
      <c r="D59" s="38">
        <v>4.1100000000000003</v>
      </c>
      <c r="E59" s="37">
        <v>19.440000000000001</v>
      </c>
      <c r="F59" s="34"/>
      <c r="G59" s="34"/>
      <c r="H59" s="50"/>
    </row>
    <row r="60" spans="1:8" ht="18" customHeight="1">
      <c r="A60" s="37">
        <v>1203</v>
      </c>
      <c r="B60" s="37">
        <v>83.41</v>
      </c>
      <c r="C60" s="38">
        <v>63.97</v>
      </c>
      <c r="D60" s="38">
        <v>4.1100000000000003</v>
      </c>
      <c r="E60" s="37">
        <v>19.440000000000001</v>
      </c>
      <c r="F60" s="34"/>
      <c r="G60" s="34"/>
      <c r="H60" s="50"/>
    </row>
    <row r="61" spans="1:8" ht="18" customHeight="1">
      <c r="A61" s="37">
        <v>1204</v>
      </c>
      <c r="B61" s="37">
        <v>88.6</v>
      </c>
      <c r="C61" s="38">
        <v>67.95</v>
      </c>
      <c r="D61" s="38">
        <v>4.1100000000000003</v>
      </c>
      <c r="E61" s="37">
        <v>20.65</v>
      </c>
      <c r="F61" s="34"/>
      <c r="G61" s="34"/>
      <c r="H61" s="50"/>
    </row>
    <row r="62" spans="1:8" ht="18" customHeight="1">
      <c r="A62" s="37">
        <v>1301</v>
      </c>
      <c r="B62" s="37">
        <v>89.34</v>
      </c>
      <c r="C62" s="38">
        <v>68.52</v>
      </c>
      <c r="D62" s="38">
        <v>4.32</v>
      </c>
      <c r="E62" s="37">
        <v>20.82</v>
      </c>
      <c r="F62" s="34"/>
      <c r="G62" s="34"/>
      <c r="H62" s="50"/>
    </row>
    <row r="63" spans="1:8" ht="18" customHeight="1">
      <c r="A63" s="37">
        <v>1302</v>
      </c>
      <c r="B63" s="37">
        <v>83.41</v>
      </c>
      <c r="C63" s="38">
        <v>63.97</v>
      </c>
      <c r="D63" s="38">
        <v>4.1100000000000003</v>
      </c>
      <c r="E63" s="37">
        <v>19.440000000000001</v>
      </c>
      <c r="F63" s="34"/>
      <c r="G63" s="34"/>
      <c r="H63" s="50"/>
    </row>
    <row r="64" spans="1:8" ht="18" customHeight="1">
      <c r="A64" s="37">
        <v>1303</v>
      </c>
      <c r="B64" s="37">
        <v>83.41</v>
      </c>
      <c r="C64" s="38">
        <v>63.97</v>
      </c>
      <c r="D64" s="38">
        <v>4.1100000000000003</v>
      </c>
      <c r="E64" s="37">
        <v>19.440000000000001</v>
      </c>
      <c r="F64" s="34"/>
      <c r="G64" s="34"/>
      <c r="H64" s="50"/>
    </row>
    <row r="65" spans="1:8" ht="18" customHeight="1">
      <c r="A65" s="37">
        <v>1304</v>
      </c>
      <c r="B65" s="37">
        <v>88.6</v>
      </c>
      <c r="C65" s="38">
        <v>67.95</v>
      </c>
      <c r="D65" s="38">
        <v>4.1100000000000003</v>
      </c>
      <c r="E65" s="37">
        <v>20.65</v>
      </c>
      <c r="F65" s="34"/>
      <c r="G65" s="34"/>
      <c r="H65" s="50"/>
    </row>
    <row r="66" spans="1:8" ht="18" customHeight="1">
      <c r="A66" s="37">
        <v>1401</v>
      </c>
      <c r="B66" s="37">
        <v>89.34</v>
      </c>
      <c r="C66" s="38">
        <v>68.52</v>
      </c>
      <c r="D66" s="38">
        <v>4.32</v>
      </c>
      <c r="E66" s="37">
        <v>20.82</v>
      </c>
      <c r="F66" s="34"/>
      <c r="G66" s="34"/>
      <c r="H66" s="50"/>
    </row>
    <row r="67" spans="1:8" ht="18" customHeight="1">
      <c r="A67" s="37">
        <v>1402</v>
      </c>
      <c r="B67" s="37">
        <v>83.41</v>
      </c>
      <c r="C67" s="38">
        <v>63.97</v>
      </c>
      <c r="D67" s="38">
        <v>4.1100000000000003</v>
      </c>
      <c r="E67" s="37">
        <v>19.440000000000001</v>
      </c>
      <c r="F67" s="34"/>
      <c r="G67" s="34"/>
      <c r="H67" s="50"/>
    </row>
    <row r="68" spans="1:8" ht="18" customHeight="1">
      <c r="A68" s="37">
        <v>1403</v>
      </c>
      <c r="B68" s="37">
        <v>83.41</v>
      </c>
      <c r="C68" s="38">
        <v>63.97</v>
      </c>
      <c r="D68" s="38">
        <v>4.1100000000000003</v>
      </c>
      <c r="E68" s="37">
        <v>19.440000000000001</v>
      </c>
      <c r="F68" s="34"/>
      <c r="G68" s="34"/>
      <c r="H68" s="50"/>
    </row>
    <row r="69" spans="1:8" ht="18" customHeight="1">
      <c r="A69" s="37">
        <v>1404</v>
      </c>
      <c r="B69" s="37">
        <v>88.6</v>
      </c>
      <c r="C69" s="38">
        <v>67.95</v>
      </c>
      <c r="D69" s="38">
        <v>4.1100000000000003</v>
      </c>
      <c r="E69" s="37">
        <v>20.65</v>
      </c>
      <c r="F69" s="34"/>
      <c r="G69" s="34"/>
      <c r="H69" s="50"/>
    </row>
    <row r="70" spans="1:8" ht="18" customHeight="1">
      <c r="A70" s="37">
        <v>1501</v>
      </c>
      <c r="B70" s="37">
        <v>89.34</v>
      </c>
      <c r="C70" s="38">
        <v>68.52</v>
      </c>
      <c r="D70" s="38">
        <v>4.32</v>
      </c>
      <c r="E70" s="37">
        <v>20.82</v>
      </c>
      <c r="F70" s="34"/>
      <c r="G70" s="34"/>
      <c r="H70" s="50"/>
    </row>
    <row r="71" spans="1:8" ht="18" customHeight="1">
      <c r="A71" s="37">
        <v>1502</v>
      </c>
      <c r="B71" s="37">
        <v>83.41</v>
      </c>
      <c r="C71" s="38">
        <v>63.97</v>
      </c>
      <c r="D71" s="38">
        <v>4.1100000000000003</v>
      </c>
      <c r="E71" s="37">
        <v>19.440000000000001</v>
      </c>
      <c r="F71" s="34"/>
      <c r="G71" s="34"/>
      <c r="H71" s="50"/>
    </row>
    <row r="72" spans="1:8" ht="18" customHeight="1">
      <c r="A72" s="37">
        <v>1503</v>
      </c>
      <c r="B72" s="37">
        <v>83.41</v>
      </c>
      <c r="C72" s="38">
        <v>63.97</v>
      </c>
      <c r="D72" s="38">
        <v>4.1100000000000003</v>
      </c>
      <c r="E72" s="37">
        <v>19.440000000000001</v>
      </c>
      <c r="F72" s="34"/>
      <c r="G72" s="34"/>
      <c r="H72" s="50"/>
    </row>
    <row r="73" spans="1:8" ht="18" customHeight="1">
      <c r="A73" s="34" t="s">
        <v>58</v>
      </c>
      <c r="B73" s="34">
        <v>2580.14</v>
      </c>
      <c r="C73" s="34">
        <v>1978.81</v>
      </c>
      <c r="D73" s="34">
        <v>124.77</v>
      </c>
      <c r="E73" s="34">
        <v>601.33000000000004</v>
      </c>
      <c r="F73" s="34"/>
      <c r="G73" s="34"/>
      <c r="H73" s="50"/>
    </row>
    <row r="74" spans="1:8" ht="18" customHeight="1">
      <c r="A74" s="39" t="s">
        <v>60</v>
      </c>
      <c r="B74" s="34"/>
      <c r="C74" s="36"/>
      <c r="D74" s="36"/>
      <c r="E74" s="34"/>
      <c r="F74" s="34"/>
      <c r="G74" s="34"/>
      <c r="H74" s="50"/>
    </row>
    <row r="75" spans="1:8" ht="18" customHeight="1">
      <c r="A75" s="111" t="s">
        <v>46</v>
      </c>
      <c r="B75" s="111"/>
      <c r="C75" s="111"/>
      <c r="D75" s="111"/>
      <c r="E75" s="111"/>
      <c r="F75" s="111"/>
      <c r="G75" s="111"/>
      <c r="H75" s="47"/>
    </row>
    <row r="76" spans="1:8" ht="18" customHeight="1">
      <c r="A76" s="113" t="s">
        <v>61</v>
      </c>
      <c r="B76" s="113"/>
      <c r="C76" s="113"/>
      <c r="D76" s="113"/>
      <c r="E76" s="113"/>
      <c r="F76" s="113"/>
      <c r="G76" s="113"/>
      <c r="H76" s="47"/>
    </row>
    <row r="77" spans="1:8" ht="18" customHeight="1">
      <c r="A77" s="109" t="s">
        <v>48</v>
      </c>
      <c r="B77" s="109" t="s">
        <v>49</v>
      </c>
      <c r="C77" s="109" t="s">
        <v>50</v>
      </c>
      <c r="D77" s="109"/>
      <c r="E77" s="109"/>
      <c r="F77" s="34"/>
      <c r="G77" s="34" t="s">
        <v>51</v>
      </c>
      <c r="H77" s="47"/>
    </row>
    <row r="78" spans="1:8" ht="18" customHeight="1">
      <c r="A78" s="109"/>
      <c r="B78" s="109"/>
      <c r="C78" s="108" t="s">
        <v>52</v>
      </c>
      <c r="D78" s="108" t="s">
        <v>53</v>
      </c>
      <c r="E78" s="107" t="s">
        <v>54</v>
      </c>
      <c r="F78" s="35"/>
      <c r="G78" s="34">
        <v>0.30391600000000002</v>
      </c>
      <c r="H78" s="48"/>
    </row>
    <row r="79" spans="1:8" ht="18" customHeight="1">
      <c r="A79" s="109"/>
      <c r="B79" s="109"/>
      <c r="C79" s="108"/>
      <c r="D79" s="108"/>
      <c r="E79" s="107"/>
      <c r="F79" s="35"/>
      <c r="G79" s="34" t="s">
        <v>55</v>
      </c>
      <c r="H79" s="49"/>
    </row>
    <row r="80" spans="1:8" ht="18" customHeight="1">
      <c r="A80" s="37">
        <v>1504</v>
      </c>
      <c r="B80" s="37">
        <v>88.6</v>
      </c>
      <c r="C80" s="38">
        <v>67.95</v>
      </c>
      <c r="D80" s="38">
        <v>4.1100000000000003</v>
      </c>
      <c r="E80" s="37">
        <v>20.65</v>
      </c>
      <c r="F80" s="34"/>
      <c r="G80" s="34"/>
      <c r="H80" s="50"/>
    </row>
    <row r="81" spans="1:8" ht="18" customHeight="1">
      <c r="A81" s="37">
        <v>1601</v>
      </c>
      <c r="B81" s="37">
        <v>89.34</v>
      </c>
      <c r="C81" s="38">
        <v>68.52</v>
      </c>
      <c r="D81" s="38">
        <v>4.32</v>
      </c>
      <c r="E81" s="37">
        <v>20.82</v>
      </c>
      <c r="F81" s="34"/>
      <c r="G81" s="34"/>
      <c r="H81" s="50"/>
    </row>
    <row r="82" spans="1:8" ht="18" customHeight="1">
      <c r="A82" s="37">
        <v>1602</v>
      </c>
      <c r="B82" s="37">
        <v>83.41</v>
      </c>
      <c r="C82" s="38">
        <v>63.97</v>
      </c>
      <c r="D82" s="38">
        <v>4.1100000000000003</v>
      </c>
      <c r="E82" s="37">
        <v>19.440000000000001</v>
      </c>
      <c r="F82" s="34"/>
      <c r="G82" s="34"/>
      <c r="H82" s="50"/>
    </row>
    <row r="83" spans="1:8" ht="18" customHeight="1">
      <c r="A83" s="37">
        <v>1603</v>
      </c>
      <c r="B83" s="37">
        <v>83.41</v>
      </c>
      <c r="C83" s="38">
        <v>63.97</v>
      </c>
      <c r="D83" s="38">
        <v>4.1100000000000003</v>
      </c>
      <c r="E83" s="37">
        <v>19.440000000000001</v>
      </c>
      <c r="F83" s="34"/>
      <c r="G83" s="34"/>
      <c r="H83" s="50"/>
    </row>
    <row r="84" spans="1:8" ht="18" customHeight="1">
      <c r="A84" s="37">
        <v>1604</v>
      </c>
      <c r="B84" s="37">
        <v>88.6</v>
      </c>
      <c r="C84" s="38">
        <v>67.95</v>
      </c>
      <c r="D84" s="38">
        <v>4.1100000000000003</v>
      </c>
      <c r="E84" s="37">
        <v>20.65</v>
      </c>
      <c r="F84" s="34"/>
      <c r="G84" s="34"/>
      <c r="H84" s="50"/>
    </row>
    <row r="85" spans="1:8" ht="18" customHeight="1">
      <c r="A85" s="37">
        <v>1701</v>
      </c>
      <c r="B85" s="37">
        <v>89.34</v>
      </c>
      <c r="C85" s="38">
        <v>68.52</v>
      </c>
      <c r="D85" s="38">
        <v>4.32</v>
      </c>
      <c r="E85" s="37">
        <v>20.82</v>
      </c>
      <c r="F85" s="34"/>
      <c r="G85" s="34"/>
      <c r="H85" s="50"/>
    </row>
    <row r="86" spans="1:8" ht="18" customHeight="1">
      <c r="A86" s="37">
        <v>1702</v>
      </c>
      <c r="B86" s="37">
        <v>83.41</v>
      </c>
      <c r="C86" s="38">
        <v>63.97</v>
      </c>
      <c r="D86" s="37">
        <v>4.1100000000000003</v>
      </c>
      <c r="E86" s="37">
        <v>19.440000000000001</v>
      </c>
      <c r="F86" s="34"/>
      <c r="G86" s="34"/>
      <c r="H86" s="50"/>
    </row>
    <row r="87" spans="1:8" ht="18" customHeight="1">
      <c r="A87" s="37">
        <v>1703</v>
      </c>
      <c r="B87" s="37">
        <v>83.41</v>
      </c>
      <c r="C87" s="38">
        <v>63.97</v>
      </c>
      <c r="D87" s="38">
        <v>4.1100000000000003</v>
      </c>
      <c r="E87" s="37">
        <v>19.440000000000001</v>
      </c>
      <c r="F87" s="34"/>
      <c r="G87" s="34"/>
      <c r="H87" s="50"/>
    </row>
    <row r="88" spans="1:8" ht="18" customHeight="1">
      <c r="A88" s="37">
        <v>1704</v>
      </c>
      <c r="B88" s="37">
        <v>88.6</v>
      </c>
      <c r="C88" s="38">
        <v>67.95</v>
      </c>
      <c r="D88" s="38">
        <v>4.1100000000000003</v>
      </c>
      <c r="E88" s="37">
        <v>20.65</v>
      </c>
      <c r="F88" s="34"/>
      <c r="G88" s="34"/>
      <c r="H88" s="50"/>
    </row>
    <row r="89" spans="1:8" ht="18" customHeight="1">
      <c r="A89" s="37">
        <v>1801</v>
      </c>
      <c r="B89" s="37">
        <v>89.34</v>
      </c>
      <c r="C89" s="38">
        <v>68.52</v>
      </c>
      <c r="D89" s="38">
        <v>4.32</v>
      </c>
      <c r="E89" s="37">
        <v>20.82</v>
      </c>
      <c r="F89" s="34"/>
      <c r="G89" s="34"/>
      <c r="H89" s="50"/>
    </row>
    <row r="90" spans="1:8" ht="18" customHeight="1">
      <c r="A90" s="37">
        <v>1802</v>
      </c>
      <c r="B90" s="37">
        <v>83.41</v>
      </c>
      <c r="C90" s="38">
        <v>63.97</v>
      </c>
      <c r="D90" s="38">
        <v>4.1100000000000003</v>
      </c>
      <c r="E90" s="37">
        <v>19.440000000000001</v>
      </c>
      <c r="F90" s="34"/>
      <c r="G90" s="34"/>
      <c r="H90" s="50"/>
    </row>
    <row r="91" spans="1:8" ht="18" customHeight="1">
      <c r="A91" s="37">
        <v>1803</v>
      </c>
      <c r="B91" s="37">
        <v>83.41</v>
      </c>
      <c r="C91" s="38">
        <v>63.97</v>
      </c>
      <c r="D91" s="38">
        <v>4.1100000000000003</v>
      </c>
      <c r="E91" s="37">
        <v>19.440000000000001</v>
      </c>
      <c r="F91" s="34"/>
      <c r="G91" s="34"/>
      <c r="H91" s="50"/>
    </row>
    <row r="92" spans="1:8" ht="18" customHeight="1">
      <c r="A92" s="37">
        <v>1804</v>
      </c>
      <c r="B92" s="37">
        <v>88.6</v>
      </c>
      <c r="C92" s="38">
        <v>67.95</v>
      </c>
      <c r="D92" s="37">
        <v>4.1100000000000003</v>
      </c>
      <c r="E92" s="37">
        <v>20.65</v>
      </c>
      <c r="F92" s="34"/>
      <c r="G92" s="34"/>
      <c r="H92" s="50"/>
    </row>
    <row r="93" spans="1:8" ht="18" customHeight="1">
      <c r="A93" s="34" t="s">
        <v>42</v>
      </c>
      <c r="B93" s="34"/>
      <c r="C93" s="36"/>
      <c r="D93" s="34"/>
      <c r="E93" s="34"/>
      <c r="F93" s="34"/>
      <c r="G93" s="34"/>
      <c r="H93" s="50"/>
    </row>
    <row r="94" spans="1:8" ht="18" customHeight="1">
      <c r="A94" s="37">
        <v>101</v>
      </c>
      <c r="B94" s="37">
        <v>88.54</v>
      </c>
      <c r="C94" s="38">
        <v>67.900000000000006</v>
      </c>
      <c r="D94" s="38">
        <v>4.1100000000000003</v>
      </c>
      <c r="E94" s="37">
        <v>20.64</v>
      </c>
      <c r="F94" s="34"/>
      <c r="G94" s="34"/>
      <c r="H94" s="50"/>
    </row>
    <row r="95" spans="1:8" ht="18" customHeight="1">
      <c r="A95" s="37">
        <v>102</v>
      </c>
      <c r="B95" s="37">
        <v>83.41</v>
      </c>
      <c r="C95" s="38">
        <v>63.97</v>
      </c>
      <c r="D95" s="38">
        <v>4.1100000000000003</v>
      </c>
      <c r="E95" s="37">
        <v>19.440000000000001</v>
      </c>
      <c r="F95" s="34"/>
      <c r="G95" s="34"/>
      <c r="H95" s="50"/>
    </row>
    <row r="96" spans="1:8" ht="18" customHeight="1">
      <c r="A96" s="37">
        <v>103</v>
      </c>
      <c r="B96" s="37">
        <v>66.33</v>
      </c>
      <c r="C96" s="38">
        <v>50.87</v>
      </c>
      <c r="D96" s="38">
        <v>4.1100000000000003</v>
      </c>
      <c r="E96" s="37">
        <v>15.46</v>
      </c>
      <c r="F96" s="34"/>
      <c r="G96" s="34"/>
      <c r="H96" s="50"/>
    </row>
    <row r="97" spans="1:8" ht="18" customHeight="1">
      <c r="A97" s="37">
        <v>104</v>
      </c>
      <c r="B97" s="37">
        <v>89.27</v>
      </c>
      <c r="C97" s="38">
        <v>68.459999999999994</v>
      </c>
      <c r="D97" s="38">
        <v>4.32</v>
      </c>
      <c r="E97" s="37">
        <v>20.81</v>
      </c>
      <c r="F97" s="34"/>
      <c r="G97" s="34"/>
      <c r="H97" s="50"/>
    </row>
    <row r="98" spans="1:8" ht="18" customHeight="1">
      <c r="A98" s="37">
        <v>201</v>
      </c>
      <c r="B98" s="37">
        <v>88.54</v>
      </c>
      <c r="C98" s="38">
        <v>67.900000000000006</v>
      </c>
      <c r="D98" s="38">
        <v>4.1100000000000003</v>
      </c>
      <c r="E98" s="37">
        <v>20.64</v>
      </c>
      <c r="F98" s="34"/>
      <c r="G98" s="34"/>
      <c r="H98" s="50"/>
    </row>
    <row r="99" spans="1:8" ht="18" customHeight="1">
      <c r="A99" s="37">
        <v>202</v>
      </c>
      <c r="B99" s="37">
        <v>83.41</v>
      </c>
      <c r="C99" s="38">
        <v>63.97</v>
      </c>
      <c r="D99" s="38">
        <v>4.1100000000000003</v>
      </c>
      <c r="E99" s="37">
        <v>19.440000000000001</v>
      </c>
      <c r="F99" s="34"/>
      <c r="G99" s="34"/>
      <c r="H99" s="50"/>
    </row>
    <row r="100" spans="1:8" ht="18" customHeight="1">
      <c r="A100" s="37">
        <v>203</v>
      </c>
      <c r="B100" s="37">
        <v>83.41</v>
      </c>
      <c r="C100" s="38">
        <v>63.97</v>
      </c>
      <c r="D100" s="38">
        <v>4.1100000000000003</v>
      </c>
      <c r="E100" s="37">
        <v>19.440000000000001</v>
      </c>
      <c r="F100" s="34"/>
      <c r="G100" s="34"/>
      <c r="H100" s="50"/>
    </row>
    <row r="101" spans="1:8" ht="18" customHeight="1">
      <c r="A101" s="37">
        <v>204</v>
      </c>
      <c r="B101" s="37">
        <v>89.27</v>
      </c>
      <c r="C101" s="38">
        <v>68.459999999999994</v>
      </c>
      <c r="D101" s="38">
        <v>4.32</v>
      </c>
      <c r="E101" s="37">
        <v>20.81</v>
      </c>
      <c r="F101" s="34"/>
      <c r="G101" s="34"/>
      <c r="H101" s="50"/>
    </row>
    <row r="102" spans="1:8" ht="18" customHeight="1">
      <c r="A102" s="37">
        <v>301</v>
      </c>
      <c r="B102" s="37">
        <v>88.6</v>
      </c>
      <c r="C102" s="38">
        <v>67.95</v>
      </c>
      <c r="D102" s="38">
        <v>4.1100000000000003</v>
      </c>
      <c r="E102" s="37">
        <v>20.65</v>
      </c>
      <c r="F102" s="34"/>
      <c r="G102" s="34"/>
      <c r="H102" s="50"/>
    </row>
    <row r="103" spans="1:8" ht="18" customHeight="1">
      <c r="A103" s="37">
        <v>302</v>
      </c>
      <c r="B103" s="37">
        <v>83.41</v>
      </c>
      <c r="C103" s="38">
        <v>63.97</v>
      </c>
      <c r="D103" s="38">
        <v>4.1100000000000003</v>
      </c>
      <c r="E103" s="37">
        <v>19.440000000000001</v>
      </c>
      <c r="F103" s="34"/>
      <c r="G103" s="34"/>
      <c r="H103" s="50"/>
    </row>
    <row r="104" spans="1:8" ht="18" customHeight="1">
      <c r="A104" s="37">
        <v>303</v>
      </c>
      <c r="B104" s="37">
        <v>83.41</v>
      </c>
      <c r="C104" s="38">
        <v>63.97</v>
      </c>
      <c r="D104" s="38">
        <v>4.1100000000000003</v>
      </c>
      <c r="E104" s="37">
        <v>19.440000000000001</v>
      </c>
      <c r="F104" s="34"/>
      <c r="G104" s="34"/>
      <c r="H104" s="50"/>
    </row>
    <row r="105" spans="1:8" ht="18" customHeight="1">
      <c r="A105" s="37">
        <v>304</v>
      </c>
      <c r="B105" s="37">
        <v>89.34</v>
      </c>
      <c r="C105" s="38">
        <v>68.52</v>
      </c>
      <c r="D105" s="38">
        <v>4.32</v>
      </c>
      <c r="E105" s="37">
        <v>20.82</v>
      </c>
      <c r="F105" s="34"/>
      <c r="G105" s="34"/>
      <c r="H105" s="50"/>
    </row>
    <row r="106" spans="1:8" ht="18" customHeight="1">
      <c r="A106" s="37">
        <v>401</v>
      </c>
      <c r="B106" s="37">
        <v>88.6</v>
      </c>
      <c r="C106" s="38">
        <v>67.95</v>
      </c>
      <c r="D106" s="38">
        <v>4.1100000000000003</v>
      </c>
      <c r="E106" s="37">
        <v>20.65</v>
      </c>
      <c r="F106" s="34"/>
      <c r="G106" s="34"/>
      <c r="H106" s="50"/>
    </row>
    <row r="107" spans="1:8" ht="18" customHeight="1">
      <c r="A107" s="37">
        <v>402</v>
      </c>
      <c r="B107" s="37">
        <v>83.41</v>
      </c>
      <c r="C107" s="38">
        <v>63.97</v>
      </c>
      <c r="D107" s="38">
        <v>4.1100000000000003</v>
      </c>
      <c r="E107" s="37">
        <v>19.440000000000001</v>
      </c>
      <c r="F107" s="34"/>
      <c r="G107" s="34"/>
      <c r="H107" s="50"/>
    </row>
    <row r="108" spans="1:8" ht="18" customHeight="1">
      <c r="A108" s="37">
        <v>403</v>
      </c>
      <c r="B108" s="37">
        <v>83.41</v>
      </c>
      <c r="C108" s="38">
        <v>63.97</v>
      </c>
      <c r="D108" s="38">
        <v>4.1100000000000003</v>
      </c>
      <c r="E108" s="37">
        <v>19.440000000000001</v>
      </c>
      <c r="F108" s="34"/>
      <c r="G108" s="34"/>
      <c r="H108" s="50"/>
    </row>
    <row r="109" spans="1:8" ht="18" customHeight="1">
      <c r="A109" s="37">
        <v>404</v>
      </c>
      <c r="B109" s="37">
        <v>89.34</v>
      </c>
      <c r="C109" s="38">
        <v>68.52</v>
      </c>
      <c r="D109" s="38">
        <v>4.32</v>
      </c>
      <c r="E109" s="37">
        <v>20.82</v>
      </c>
      <c r="F109" s="34"/>
      <c r="G109" s="34"/>
      <c r="H109" s="50"/>
    </row>
    <row r="110" spans="1:8" ht="18" customHeight="1">
      <c r="A110" s="34" t="s">
        <v>58</v>
      </c>
      <c r="B110" s="34">
        <v>2484.58</v>
      </c>
      <c r="C110" s="34">
        <v>1905.5</v>
      </c>
      <c r="D110" s="34">
        <v>120.66</v>
      </c>
      <c r="E110" s="34">
        <v>579.08000000000004</v>
      </c>
      <c r="F110" s="34"/>
      <c r="G110" s="34"/>
      <c r="H110" s="50"/>
    </row>
    <row r="111" spans="1:8" ht="18" customHeight="1">
      <c r="A111" s="39" t="s">
        <v>60</v>
      </c>
      <c r="B111" s="34"/>
      <c r="C111" s="36"/>
      <c r="D111" s="36"/>
      <c r="E111" s="34"/>
      <c r="F111" s="34"/>
      <c r="G111" s="34"/>
      <c r="H111" s="50"/>
    </row>
    <row r="112" spans="1:8" ht="18" customHeight="1">
      <c r="A112" s="111" t="s">
        <v>46</v>
      </c>
      <c r="B112" s="111"/>
      <c r="C112" s="111"/>
      <c r="D112" s="111"/>
      <c r="E112" s="111"/>
      <c r="F112" s="111"/>
      <c r="G112" s="111"/>
      <c r="H112" s="47"/>
    </row>
    <row r="113" spans="1:8" ht="18" customHeight="1">
      <c r="A113" s="113" t="s">
        <v>61</v>
      </c>
      <c r="B113" s="113"/>
      <c r="C113" s="113"/>
      <c r="D113" s="113"/>
      <c r="E113" s="113"/>
      <c r="F113" s="113"/>
      <c r="G113" s="113"/>
      <c r="H113" s="47"/>
    </row>
    <row r="114" spans="1:8" ht="18" customHeight="1">
      <c r="A114" s="109" t="s">
        <v>48</v>
      </c>
      <c r="B114" s="109" t="s">
        <v>49</v>
      </c>
      <c r="C114" s="109" t="s">
        <v>50</v>
      </c>
      <c r="D114" s="109"/>
      <c r="E114" s="109"/>
      <c r="F114" s="34"/>
      <c r="G114" s="34" t="s">
        <v>51</v>
      </c>
      <c r="H114" s="47"/>
    </row>
    <row r="115" spans="1:8" ht="18" customHeight="1">
      <c r="A115" s="109"/>
      <c r="B115" s="109"/>
      <c r="C115" s="108" t="s">
        <v>52</v>
      </c>
      <c r="D115" s="108" t="s">
        <v>53</v>
      </c>
      <c r="E115" s="107" t="s">
        <v>54</v>
      </c>
      <c r="F115" s="35"/>
      <c r="G115" s="34">
        <v>0.30391600000000002</v>
      </c>
      <c r="H115" s="48"/>
    </row>
    <row r="116" spans="1:8" ht="18" customHeight="1">
      <c r="A116" s="109"/>
      <c r="B116" s="109"/>
      <c r="C116" s="108"/>
      <c r="D116" s="108"/>
      <c r="E116" s="107"/>
      <c r="F116" s="35"/>
      <c r="G116" s="34" t="s">
        <v>55</v>
      </c>
      <c r="H116" s="49"/>
    </row>
    <row r="117" spans="1:8" ht="18" customHeight="1">
      <c r="A117" s="37">
        <v>501</v>
      </c>
      <c r="B117" s="37">
        <v>88.6</v>
      </c>
      <c r="C117" s="38">
        <v>67.95</v>
      </c>
      <c r="D117" s="38">
        <v>4.1100000000000003</v>
      </c>
      <c r="E117" s="37">
        <v>20.65</v>
      </c>
      <c r="F117" s="34"/>
      <c r="G117" s="34"/>
      <c r="H117" s="50"/>
    </row>
    <row r="118" spans="1:8" ht="18" customHeight="1">
      <c r="A118" s="37">
        <v>502</v>
      </c>
      <c r="B118" s="37">
        <v>83.41</v>
      </c>
      <c r="C118" s="38">
        <v>63.97</v>
      </c>
      <c r="D118" s="38">
        <v>4.1100000000000003</v>
      </c>
      <c r="E118" s="37">
        <v>19.440000000000001</v>
      </c>
      <c r="F118" s="34"/>
      <c r="G118" s="34"/>
      <c r="H118" s="50"/>
    </row>
    <row r="119" spans="1:8" ht="18" customHeight="1">
      <c r="A119" s="37">
        <v>503</v>
      </c>
      <c r="B119" s="37">
        <v>83.41</v>
      </c>
      <c r="C119" s="38">
        <v>63.97</v>
      </c>
      <c r="D119" s="38">
        <v>4.1100000000000003</v>
      </c>
      <c r="E119" s="37">
        <v>19.440000000000001</v>
      </c>
      <c r="F119" s="34"/>
      <c r="G119" s="34"/>
      <c r="H119" s="50"/>
    </row>
    <row r="120" spans="1:8" ht="18" customHeight="1">
      <c r="A120" s="37">
        <v>504</v>
      </c>
      <c r="B120" s="37">
        <v>89.34</v>
      </c>
      <c r="C120" s="38">
        <v>68.52</v>
      </c>
      <c r="D120" s="38">
        <v>4.32</v>
      </c>
      <c r="E120" s="37">
        <v>20.82</v>
      </c>
      <c r="F120" s="34"/>
      <c r="G120" s="34"/>
      <c r="H120" s="50"/>
    </row>
    <row r="121" spans="1:8" ht="18" customHeight="1">
      <c r="A121" s="37">
        <v>601</v>
      </c>
      <c r="B121" s="37">
        <v>88.6</v>
      </c>
      <c r="C121" s="38">
        <v>67.95</v>
      </c>
      <c r="D121" s="38">
        <v>4.1100000000000003</v>
      </c>
      <c r="E121" s="37">
        <v>20.65</v>
      </c>
      <c r="F121" s="34"/>
      <c r="G121" s="34"/>
      <c r="H121" s="50"/>
    </row>
    <row r="122" spans="1:8" ht="18" customHeight="1">
      <c r="A122" s="37">
        <v>602</v>
      </c>
      <c r="B122" s="37">
        <v>83.41</v>
      </c>
      <c r="C122" s="38">
        <v>63.97</v>
      </c>
      <c r="D122" s="38">
        <v>4.1100000000000003</v>
      </c>
      <c r="E122" s="37">
        <v>19.440000000000001</v>
      </c>
      <c r="F122" s="34"/>
      <c r="G122" s="34"/>
      <c r="H122" s="50"/>
    </row>
    <row r="123" spans="1:8" ht="18" customHeight="1">
      <c r="A123" s="37">
        <v>603</v>
      </c>
      <c r="B123" s="37">
        <v>83.41</v>
      </c>
      <c r="C123" s="38">
        <v>63.97</v>
      </c>
      <c r="D123" s="37">
        <v>4.1100000000000003</v>
      </c>
      <c r="E123" s="37">
        <v>19.440000000000001</v>
      </c>
      <c r="F123" s="34"/>
      <c r="G123" s="34"/>
      <c r="H123" s="50"/>
    </row>
    <row r="124" spans="1:8" ht="18" customHeight="1">
      <c r="A124" s="37">
        <v>604</v>
      </c>
      <c r="B124" s="37">
        <v>89.34</v>
      </c>
      <c r="C124" s="38">
        <v>68.52</v>
      </c>
      <c r="D124" s="38">
        <v>4.32</v>
      </c>
      <c r="E124" s="37">
        <v>20.82</v>
      </c>
      <c r="F124" s="34"/>
      <c r="G124" s="34"/>
      <c r="H124" s="50"/>
    </row>
    <row r="125" spans="1:8" ht="18" customHeight="1">
      <c r="A125" s="37">
        <v>701</v>
      </c>
      <c r="B125" s="37">
        <v>88.6</v>
      </c>
      <c r="C125" s="38">
        <v>67.95</v>
      </c>
      <c r="D125" s="38">
        <v>4.1100000000000003</v>
      </c>
      <c r="E125" s="37">
        <v>20.65</v>
      </c>
      <c r="F125" s="34"/>
      <c r="G125" s="34"/>
      <c r="H125" s="50"/>
    </row>
    <row r="126" spans="1:8" ht="18" customHeight="1">
      <c r="A126" s="37">
        <v>702</v>
      </c>
      <c r="B126" s="37">
        <v>83.41</v>
      </c>
      <c r="C126" s="38">
        <v>63.97</v>
      </c>
      <c r="D126" s="38">
        <v>4.1100000000000003</v>
      </c>
      <c r="E126" s="37">
        <v>19.440000000000001</v>
      </c>
      <c r="F126" s="34"/>
      <c r="G126" s="34"/>
      <c r="H126" s="50"/>
    </row>
    <row r="127" spans="1:8" ht="18" customHeight="1">
      <c r="A127" s="37">
        <v>703</v>
      </c>
      <c r="B127" s="37">
        <v>83.41</v>
      </c>
      <c r="C127" s="38">
        <v>63.97</v>
      </c>
      <c r="D127" s="38">
        <v>4.1100000000000003</v>
      </c>
      <c r="E127" s="37">
        <v>19.440000000000001</v>
      </c>
      <c r="F127" s="34"/>
      <c r="G127" s="34"/>
      <c r="H127" s="50"/>
    </row>
    <row r="128" spans="1:8" ht="18" customHeight="1">
      <c r="A128" s="37">
        <v>704</v>
      </c>
      <c r="B128" s="37">
        <v>89.34</v>
      </c>
      <c r="C128" s="38">
        <v>68.52</v>
      </c>
      <c r="D128" s="38">
        <v>4.32</v>
      </c>
      <c r="E128" s="37">
        <v>20.82</v>
      </c>
      <c r="F128" s="34"/>
      <c r="G128" s="34"/>
      <c r="H128" s="50"/>
    </row>
    <row r="129" spans="1:8" ht="18" customHeight="1">
      <c r="A129" s="37">
        <v>801</v>
      </c>
      <c r="B129" s="37">
        <v>88.6</v>
      </c>
      <c r="C129" s="38">
        <v>67.95</v>
      </c>
      <c r="D129" s="37">
        <v>4.1100000000000003</v>
      </c>
      <c r="E129" s="37">
        <v>20.65</v>
      </c>
      <c r="F129" s="34"/>
      <c r="G129" s="34"/>
      <c r="H129" s="50"/>
    </row>
    <row r="130" spans="1:8" ht="18" customHeight="1">
      <c r="A130" s="37">
        <v>802</v>
      </c>
      <c r="B130" s="37">
        <v>83.41</v>
      </c>
      <c r="C130" s="38">
        <v>63.97</v>
      </c>
      <c r="D130" s="37">
        <v>4.1100000000000003</v>
      </c>
      <c r="E130" s="37">
        <v>19.440000000000001</v>
      </c>
      <c r="F130" s="34"/>
      <c r="G130" s="34"/>
      <c r="H130" s="50"/>
    </row>
    <row r="131" spans="1:8" ht="18" customHeight="1">
      <c r="A131" s="37">
        <v>803</v>
      </c>
      <c r="B131" s="37">
        <v>83.41</v>
      </c>
      <c r="C131" s="38">
        <v>63.97</v>
      </c>
      <c r="D131" s="38">
        <v>4.1100000000000003</v>
      </c>
      <c r="E131" s="37">
        <v>19.440000000000001</v>
      </c>
      <c r="F131" s="34"/>
      <c r="G131" s="34"/>
      <c r="H131" s="50"/>
    </row>
    <row r="132" spans="1:8" ht="18" customHeight="1">
      <c r="A132" s="37">
        <v>804</v>
      </c>
      <c r="B132" s="37">
        <v>89.34</v>
      </c>
      <c r="C132" s="38">
        <v>68.52</v>
      </c>
      <c r="D132" s="38">
        <v>4.32</v>
      </c>
      <c r="E132" s="37">
        <v>20.82</v>
      </c>
      <c r="F132" s="34"/>
      <c r="G132" s="34"/>
      <c r="H132" s="50"/>
    </row>
    <row r="133" spans="1:8" ht="18" customHeight="1">
      <c r="A133" s="37">
        <v>901</v>
      </c>
      <c r="B133" s="37">
        <v>88.6</v>
      </c>
      <c r="C133" s="38">
        <v>67.95</v>
      </c>
      <c r="D133" s="38">
        <v>4.1100000000000003</v>
      </c>
      <c r="E133" s="37">
        <v>20.65</v>
      </c>
      <c r="F133" s="34"/>
      <c r="G133" s="34"/>
      <c r="H133" s="50"/>
    </row>
    <row r="134" spans="1:8" ht="18" customHeight="1">
      <c r="A134" s="37">
        <v>902</v>
      </c>
      <c r="B134" s="37">
        <v>83.41</v>
      </c>
      <c r="C134" s="38">
        <v>63.97</v>
      </c>
      <c r="D134" s="38">
        <v>4.1100000000000003</v>
      </c>
      <c r="E134" s="37">
        <v>19.440000000000001</v>
      </c>
      <c r="F134" s="34"/>
      <c r="G134" s="34"/>
      <c r="H134" s="50"/>
    </row>
    <row r="135" spans="1:8" ht="18" customHeight="1">
      <c r="A135" s="37">
        <v>903</v>
      </c>
      <c r="B135" s="37">
        <v>83.41</v>
      </c>
      <c r="C135" s="38">
        <v>63.97</v>
      </c>
      <c r="D135" s="38">
        <v>4.1100000000000003</v>
      </c>
      <c r="E135" s="37">
        <v>19.440000000000001</v>
      </c>
      <c r="F135" s="34"/>
      <c r="G135" s="34"/>
      <c r="H135" s="50"/>
    </row>
    <row r="136" spans="1:8" ht="18" customHeight="1">
      <c r="A136" s="37">
        <v>904</v>
      </c>
      <c r="B136" s="37">
        <v>89.34</v>
      </c>
      <c r="C136" s="38">
        <v>68.52</v>
      </c>
      <c r="D136" s="38">
        <v>4.32</v>
      </c>
      <c r="E136" s="37">
        <v>20.82</v>
      </c>
      <c r="F136" s="34"/>
      <c r="G136" s="34"/>
      <c r="H136" s="50"/>
    </row>
    <row r="137" spans="1:8" ht="18" customHeight="1">
      <c r="A137" s="37">
        <v>1001</v>
      </c>
      <c r="B137" s="37">
        <v>88.6</v>
      </c>
      <c r="C137" s="38">
        <v>67.95</v>
      </c>
      <c r="D137" s="38">
        <v>4.1100000000000003</v>
      </c>
      <c r="E137" s="37">
        <v>20.65</v>
      </c>
      <c r="F137" s="34"/>
      <c r="G137" s="34"/>
      <c r="H137" s="50"/>
    </row>
    <row r="138" spans="1:8" ht="18" customHeight="1">
      <c r="A138" s="37">
        <v>1002</v>
      </c>
      <c r="B138" s="37">
        <v>83.41</v>
      </c>
      <c r="C138" s="38">
        <v>63.97</v>
      </c>
      <c r="D138" s="38">
        <v>4.1100000000000003</v>
      </c>
      <c r="E138" s="37">
        <v>19.440000000000001</v>
      </c>
      <c r="F138" s="34"/>
      <c r="G138" s="34"/>
      <c r="H138" s="50"/>
    </row>
    <row r="139" spans="1:8" ht="18" customHeight="1">
      <c r="A139" s="37">
        <v>1003</v>
      </c>
      <c r="B139" s="37">
        <v>83.41</v>
      </c>
      <c r="C139" s="38">
        <v>63.97</v>
      </c>
      <c r="D139" s="38">
        <v>4.1100000000000003</v>
      </c>
      <c r="E139" s="37">
        <v>19.440000000000001</v>
      </c>
      <c r="F139" s="34"/>
      <c r="G139" s="34"/>
      <c r="H139" s="50"/>
    </row>
    <row r="140" spans="1:8" ht="18" customHeight="1">
      <c r="A140" s="37">
        <v>1004</v>
      </c>
      <c r="B140" s="37">
        <v>89.34</v>
      </c>
      <c r="C140" s="38">
        <v>68.52</v>
      </c>
      <c r="D140" s="38">
        <v>4.32</v>
      </c>
      <c r="E140" s="37">
        <v>20.82</v>
      </c>
      <c r="F140" s="34"/>
      <c r="G140" s="34"/>
      <c r="H140" s="50"/>
    </row>
    <row r="141" spans="1:8" ht="18" customHeight="1">
      <c r="A141" s="37">
        <v>1101</v>
      </c>
      <c r="B141" s="37">
        <v>88.6</v>
      </c>
      <c r="C141" s="38">
        <v>67.95</v>
      </c>
      <c r="D141" s="38">
        <v>4.1100000000000003</v>
      </c>
      <c r="E141" s="37">
        <v>20.65</v>
      </c>
      <c r="F141" s="34"/>
      <c r="G141" s="34"/>
      <c r="H141" s="50"/>
    </row>
    <row r="142" spans="1:8" ht="18" customHeight="1">
      <c r="A142" s="37">
        <v>1102</v>
      </c>
      <c r="B142" s="37">
        <v>83.41</v>
      </c>
      <c r="C142" s="38">
        <v>63.97</v>
      </c>
      <c r="D142" s="38">
        <v>4.1100000000000003</v>
      </c>
      <c r="E142" s="37">
        <v>19.440000000000001</v>
      </c>
      <c r="F142" s="34"/>
      <c r="G142" s="34"/>
      <c r="H142" s="50"/>
    </row>
    <row r="143" spans="1:8" ht="18" customHeight="1">
      <c r="A143" s="37">
        <v>1103</v>
      </c>
      <c r="B143" s="37">
        <v>83.41</v>
      </c>
      <c r="C143" s="38">
        <v>63.97</v>
      </c>
      <c r="D143" s="38">
        <v>4.1100000000000003</v>
      </c>
      <c r="E143" s="37">
        <v>19.440000000000001</v>
      </c>
      <c r="F143" s="34"/>
      <c r="G143" s="34"/>
      <c r="H143" s="50"/>
    </row>
    <row r="144" spans="1:8" ht="18" customHeight="1">
      <c r="A144" s="37">
        <v>1104</v>
      </c>
      <c r="B144" s="37">
        <v>89.34</v>
      </c>
      <c r="C144" s="38">
        <v>68.52</v>
      </c>
      <c r="D144" s="38">
        <v>4.32</v>
      </c>
      <c r="E144" s="37">
        <v>20.82</v>
      </c>
      <c r="F144" s="34"/>
      <c r="G144" s="34"/>
      <c r="H144" s="50"/>
    </row>
    <row r="145" spans="1:8" ht="18" customHeight="1">
      <c r="A145" s="37">
        <v>1201</v>
      </c>
      <c r="B145" s="37">
        <v>88.6</v>
      </c>
      <c r="C145" s="38">
        <v>67.95</v>
      </c>
      <c r="D145" s="38">
        <v>4.1100000000000003</v>
      </c>
      <c r="E145" s="37">
        <v>20.65</v>
      </c>
      <c r="F145" s="34"/>
      <c r="G145" s="34"/>
      <c r="H145" s="50"/>
    </row>
    <row r="146" spans="1:8" ht="18" customHeight="1">
      <c r="A146" s="37">
        <v>1202</v>
      </c>
      <c r="B146" s="37">
        <v>83.41</v>
      </c>
      <c r="C146" s="38">
        <v>63.97</v>
      </c>
      <c r="D146" s="38">
        <v>4.1100000000000003</v>
      </c>
      <c r="E146" s="37">
        <v>19.440000000000001</v>
      </c>
      <c r="F146" s="34"/>
      <c r="G146" s="34"/>
      <c r="H146" s="50"/>
    </row>
    <row r="147" spans="1:8" ht="18" customHeight="1">
      <c r="A147" s="34" t="s">
        <v>58</v>
      </c>
      <c r="B147" s="34">
        <v>2585.33</v>
      </c>
      <c r="C147" s="34">
        <v>1982.79</v>
      </c>
      <c r="D147" s="34">
        <v>124.77</v>
      </c>
      <c r="E147" s="34">
        <v>602.54</v>
      </c>
      <c r="F147" s="34"/>
      <c r="G147" s="34"/>
      <c r="H147" s="50"/>
    </row>
    <row r="148" spans="1:8" ht="18" customHeight="1">
      <c r="A148" s="39" t="s">
        <v>60</v>
      </c>
      <c r="B148" s="34"/>
      <c r="C148" s="36"/>
      <c r="D148" s="36"/>
      <c r="E148" s="34"/>
      <c r="F148" s="34"/>
      <c r="G148" s="34"/>
      <c r="H148" s="50"/>
    </row>
    <row r="149" spans="1:8" ht="18" customHeight="1">
      <c r="A149" s="111" t="s">
        <v>46</v>
      </c>
      <c r="B149" s="111"/>
      <c r="C149" s="111"/>
      <c r="D149" s="111"/>
      <c r="E149" s="111"/>
      <c r="F149" s="111"/>
      <c r="G149" s="111"/>
      <c r="H149" s="47"/>
    </row>
    <row r="150" spans="1:8" ht="18" customHeight="1">
      <c r="A150" s="113" t="s">
        <v>61</v>
      </c>
      <c r="B150" s="113"/>
      <c r="C150" s="113"/>
      <c r="D150" s="113"/>
      <c r="E150" s="113"/>
      <c r="F150" s="113"/>
      <c r="G150" s="113"/>
      <c r="H150" s="47"/>
    </row>
    <row r="151" spans="1:8" ht="18" customHeight="1">
      <c r="A151" s="109" t="s">
        <v>48</v>
      </c>
      <c r="B151" s="109" t="s">
        <v>49</v>
      </c>
      <c r="C151" s="109" t="s">
        <v>50</v>
      </c>
      <c r="D151" s="109"/>
      <c r="E151" s="109"/>
      <c r="F151" s="34"/>
      <c r="G151" s="34" t="s">
        <v>51</v>
      </c>
      <c r="H151" s="47"/>
    </row>
    <row r="152" spans="1:8" ht="18" customHeight="1">
      <c r="A152" s="109"/>
      <c r="B152" s="109"/>
      <c r="C152" s="108" t="s">
        <v>52</v>
      </c>
      <c r="D152" s="108" t="s">
        <v>53</v>
      </c>
      <c r="E152" s="107" t="s">
        <v>54</v>
      </c>
      <c r="F152" s="35"/>
      <c r="G152" s="34">
        <v>0.30391600000000002</v>
      </c>
      <c r="H152" s="48"/>
    </row>
    <row r="153" spans="1:8" ht="18" customHeight="1">
      <c r="A153" s="109"/>
      <c r="B153" s="109"/>
      <c r="C153" s="108"/>
      <c r="D153" s="108"/>
      <c r="E153" s="107"/>
      <c r="F153" s="35"/>
      <c r="G153" s="34" t="s">
        <v>55</v>
      </c>
      <c r="H153" s="49"/>
    </row>
    <row r="154" spans="1:8" ht="18" customHeight="1">
      <c r="A154" s="37">
        <v>1203</v>
      </c>
      <c r="B154" s="37">
        <v>83.41</v>
      </c>
      <c r="C154" s="38">
        <v>63.97</v>
      </c>
      <c r="D154" s="38">
        <v>4.1100000000000003</v>
      </c>
      <c r="E154" s="37">
        <v>19.440000000000001</v>
      </c>
      <c r="F154" s="34"/>
      <c r="G154" s="34"/>
      <c r="H154" s="50"/>
    </row>
    <row r="155" spans="1:8" ht="18" customHeight="1">
      <c r="A155" s="37">
        <v>1204</v>
      </c>
      <c r="B155" s="37">
        <v>89.34</v>
      </c>
      <c r="C155" s="38">
        <v>68.52</v>
      </c>
      <c r="D155" s="38">
        <v>4.32</v>
      </c>
      <c r="E155" s="37">
        <v>20.82</v>
      </c>
      <c r="F155" s="34"/>
      <c r="G155" s="34"/>
      <c r="H155" s="50"/>
    </row>
    <row r="156" spans="1:8" ht="18" customHeight="1">
      <c r="A156" s="37">
        <v>1301</v>
      </c>
      <c r="B156" s="37">
        <v>88.6</v>
      </c>
      <c r="C156" s="38">
        <v>67.95</v>
      </c>
      <c r="D156" s="38">
        <v>4.1100000000000003</v>
      </c>
      <c r="E156" s="37">
        <v>20.65</v>
      </c>
      <c r="F156" s="34"/>
      <c r="G156" s="34"/>
      <c r="H156" s="50"/>
    </row>
    <row r="157" spans="1:8" ht="18" customHeight="1">
      <c r="A157" s="37">
        <v>1302</v>
      </c>
      <c r="B157" s="37">
        <v>83.41</v>
      </c>
      <c r="C157" s="38">
        <v>63.97</v>
      </c>
      <c r="D157" s="38">
        <v>4.1100000000000003</v>
      </c>
      <c r="E157" s="37">
        <v>19.440000000000001</v>
      </c>
      <c r="F157" s="34"/>
      <c r="G157" s="34"/>
      <c r="H157" s="50"/>
    </row>
    <row r="158" spans="1:8" ht="18" customHeight="1">
      <c r="A158" s="37">
        <v>1303</v>
      </c>
      <c r="B158" s="37">
        <v>83.41</v>
      </c>
      <c r="C158" s="38">
        <v>63.97</v>
      </c>
      <c r="D158" s="38">
        <v>4.1100000000000003</v>
      </c>
      <c r="E158" s="37">
        <v>19.440000000000001</v>
      </c>
      <c r="F158" s="34"/>
      <c r="G158" s="34"/>
      <c r="H158" s="50"/>
    </row>
    <row r="159" spans="1:8" ht="18" customHeight="1">
      <c r="A159" s="37">
        <v>1304</v>
      </c>
      <c r="B159" s="37">
        <v>89.34</v>
      </c>
      <c r="C159" s="38">
        <v>68.52</v>
      </c>
      <c r="D159" s="38">
        <v>4.32</v>
      </c>
      <c r="E159" s="37">
        <v>20.82</v>
      </c>
      <c r="F159" s="34"/>
      <c r="G159" s="34"/>
      <c r="H159" s="50"/>
    </row>
    <row r="160" spans="1:8" ht="18" customHeight="1">
      <c r="A160" s="37">
        <v>1401</v>
      </c>
      <c r="B160" s="37">
        <v>88.6</v>
      </c>
      <c r="C160" s="38">
        <v>67.95</v>
      </c>
      <c r="D160" s="37">
        <v>4.1100000000000003</v>
      </c>
      <c r="E160" s="37">
        <v>20.65</v>
      </c>
      <c r="F160" s="34"/>
      <c r="G160" s="34"/>
      <c r="H160" s="50"/>
    </row>
    <row r="161" spans="1:8" ht="18" customHeight="1">
      <c r="A161" s="37">
        <v>1402</v>
      </c>
      <c r="B161" s="37">
        <v>83.41</v>
      </c>
      <c r="C161" s="38">
        <v>63.97</v>
      </c>
      <c r="D161" s="38">
        <v>4.1100000000000003</v>
      </c>
      <c r="E161" s="37">
        <v>19.440000000000001</v>
      </c>
      <c r="F161" s="34"/>
      <c r="G161" s="34"/>
      <c r="H161" s="50"/>
    </row>
    <row r="162" spans="1:8" ht="18" customHeight="1">
      <c r="A162" s="37">
        <v>1403</v>
      </c>
      <c r="B162" s="37">
        <v>83.41</v>
      </c>
      <c r="C162" s="38">
        <v>63.97</v>
      </c>
      <c r="D162" s="38">
        <v>4.1100000000000003</v>
      </c>
      <c r="E162" s="37">
        <v>19.440000000000001</v>
      </c>
      <c r="F162" s="34"/>
      <c r="G162" s="34"/>
      <c r="H162" s="50"/>
    </row>
    <row r="163" spans="1:8" ht="18" customHeight="1">
      <c r="A163" s="37">
        <v>1404</v>
      </c>
      <c r="B163" s="37">
        <v>89.34</v>
      </c>
      <c r="C163" s="38">
        <v>68.52</v>
      </c>
      <c r="D163" s="38">
        <v>4.32</v>
      </c>
      <c r="E163" s="37">
        <v>20.82</v>
      </c>
      <c r="F163" s="34"/>
      <c r="G163" s="34"/>
      <c r="H163" s="50"/>
    </row>
    <row r="164" spans="1:8" ht="18" customHeight="1">
      <c r="A164" s="37">
        <v>1501</v>
      </c>
      <c r="B164" s="37">
        <v>88.6</v>
      </c>
      <c r="C164" s="38">
        <v>67.95</v>
      </c>
      <c r="D164" s="38">
        <v>4.1100000000000003</v>
      </c>
      <c r="E164" s="37">
        <v>20.65</v>
      </c>
      <c r="F164" s="34"/>
      <c r="G164" s="34"/>
      <c r="H164" s="50"/>
    </row>
    <row r="165" spans="1:8" ht="18" customHeight="1">
      <c r="A165" s="37">
        <v>1502</v>
      </c>
      <c r="B165" s="37">
        <v>83.41</v>
      </c>
      <c r="C165" s="38">
        <v>63.97</v>
      </c>
      <c r="D165" s="38">
        <v>4.1100000000000003</v>
      </c>
      <c r="E165" s="37">
        <v>19.440000000000001</v>
      </c>
      <c r="F165" s="34"/>
      <c r="G165" s="34"/>
      <c r="H165" s="50"/>
    </row>
    <row r="166" spans="1:8" ht="18" customHeight="1">
      <c r="A166" s="37">
        <v>1503</v>
      </c>
      <c r="B166" s="37">
        <v>83.41</v>
      </c>
      <c r="C166" s="38">
        <v>63.97</v>
      </c>
      <c r="D166" s="37">
        <v>4.1100000000000003</v>
      </c>
      <c r="E166" s="37">
        <v>19.440000000000001</v>
      </c>
      <c r="F166" s="34"/>
      <c r="G166" s="34"/>
      <c r="H166" s="50"/>
    </row>
    <row r="167" spans="1:8" ht="18" customHeight="1">
      <c r="A167" s="37">
        <v>1504</v>
      </c>
      <c r="B167" s="37">
        <v>89.34</v>
      </c>
      <c r="C167" s="38">
        <v>68.52</v>
      </c>
      <c r="D167" s="37">
        <v>4.32</v>
      </c>
      <c r="E167" s="37">
        <v>20.82</v>
      </c>
      <c r="F167" s="34"/>
      <c r="G167" s="34"/>
      <c r="H167" s="50"/>
    </row>
    <row r="168" spans="1:8" ht="18" customHeight="1">
      <c r="A168" s="37">
        <v>1601</v>
      </c>
      <c r="B168" s="37">
        <v>88.6</v>
      </c>
      <c r="C168" s="38">
        <v>67.95</v>
      </c>
      <c r="D168" s="38">
        <v>4.1100000000000003</v>
      </c>
      <c r="E168" s="37">
        <v>20.65</v>
      </c>
      <c r="F168" s="34"/>
      <c r="G168" s="34"/>
      <c r="H168" s="50"/>
    </row>
    <row r="169" spans="1:8" ht="18" customHeight="1">
      <c r="A169" s="37">
        <v>1602</v>
      </c>
      <c r="B169" s="37">
        <v>83.41</v>
      </c>
      <c r="C169" s="38">
        <v>63.97</v>
      </c>
      <c r="D169" s="38">
        <v>4.1100000000000003</v>
      </c>
      <c r="E169" s="37">
        <v>19.440000000000001</v>
      </c>
      <c r="F169" s="34"/>
      <c r="G169" s="34"/>
      <c r="H169" s="50"/>
    </row>
    <row r="170" spans="1:8" ht="18" customHeight="1">
      <c r="A170" s="37">
        <v>1603</v>
      </c>
      <c r="B170" s="37">
        <v>83.41</v>
      </c>
      <c r="C170" s="38">
        <v>63.97</v>
      </c>
      <c r="D170" s="38">
        <v>4.1100000000000003</v>
      </c>
      <c r="E170" s="37">
        <v>19.440000000000001</v>
      </c>
      <c r="F170" s="34"/>
      <c r="G170" s="34"/>
      <c r="H170" s="50"/>
    </row>
    <row r="171" spans="1:8" ht="18" customHeight="1">
      <c r="A171" s="37">
        <v>1604</v>
      </c>
      <c r="B171" s="37">
        <v>89.34</v>
      </c>
      <c r="C171" s="38">
        <v>68.52</v>
      </c>
      <c r="D171" s="38">
        <v>4.32</v>
      </c>
      <c r="E171" s="37">
        <v>20.82</v>
      </c>
      <c r="F171" s="34"/>
      <c r="G171" s="34"/>
      <c r="H171" s="50"/>
    </row>
    <row r="172" spans="1:8" ht="18" customHeight="1">
      <c r="A172" s="37">
        <v>1701</v>
      </c>
      <c r="B172" s="37">
        <v>88.6</v>
      </c>
      <c r="C172" s="38">
        <v>67.95</v>
      </c>
      <c r="D172" s="38">
        <v>4.1100000000000003</v>
      </c>
      <c r="E172" s="37">
        <v>20.65</v>
      </c>
      <c r="F172" s="34"/>
      <c r="G172" s="34"/>
      <c r="H172" s="50"/>
    </row>
    <row r="173" spans="1:8" ht="18" customHeight="1">
      <c r="A173" s="37">
        <v>1702</v>
      </c>
      <c r="B173" s="37">
        <v>83.41</v>
      </c>
      <c r="C173" s="38">
        <v>63.97</v>
      </c>
      <c r="D173" s="38">
        <v>4.1100000000000003</v>
      </c>
      <c r="E173" s="37">
        <v>19.440000000000001</v>
      </c>
      <c r="F173" s="34"/>
      <c r="G173" s="34"/>
      <c r="H173" s="50"/>
    </row>
    <row r="174" spans="1:8" ht="18" customHeight="1">
      <c r="A174" s="37">
        <v>1703</v>
      </c>
      <c r="B174" s="37">
        <v>83.41</v>
      </c>
      <c r="C174" s="38">
        <v>63.97</v>
      </c>
      <c r="D174" s="38">
        <v>4.1100000000000003</v>
      </c>
      <c r="E174" s="37">
        <v>19.440000000000001</v>
      </c>
      <c r="F174" s="34"/>
      <c r="G174" s="34"/>
      <c r="H174" s="50"/>
    </row>
    <row r="175" spans="1:8" ht="18" customHeight="1">
      <c r="A175" s="37">
        <v>1704</v>
      </c>
      <c r="B175" s="37">
        <v>89.34</v>
      </c>
      <c r="C175" s="38">
        <v>68.52</v>
      </c>
      <c r="D175" s="38">
        <v>4.32</v>
      </c>
      <c r="E175" s="37">
        <v>20.82</v>
      </c>
      <c r="F175" s="34"/>
      <c r="G175" s="34"/>
      <c r="H175" s="50"/>
    </row>
    <row r="176" spans="1:8" ht="18" customHeight="1">
      <c r="A176" s="37">
        <v>1801</v>
      </c>
      <c r="B176" s="37">
        <v>88.6</v>
      </c>
      <c r="C176" s="38">
        <v>67.95</v>
      </c>
      <c r="D176" s="38">
        <v>4.1100000000000003</v>
      </c>
      <c r="E176" s="37">
        <v>20.65</v>
      </c>
      <c r="F176" s="34"/>
      <c r="G176" s="34"/>
      <c r="H176" s="50"/>
    </row>
    <row r="177" spans="1:8" ht="18" customHeight="1">
      <c r="A177" s="37">
        <v>1802</v>
      </c>
      <c r="B177" s="37">
        <v>83.41</v>
      </c>
      <c r="C177" s="38">
        <v>63.97</v>
      </c>
      <c r="D177" s="38">
        <v>4.1100000000000003</v>
      </c>
      <c r="E177" s="37">
        <v>19.440000000000001</v>
      </c>
      <c r="F177" s="34"/>
      <c r="G177" s="34"/>
      <c r="H177" s="50"/>
    </row>
    <row r="178" spans="1:8" ht="18" customHeight="1">
      <c r="A178" s="37">
        <v>1803</v>
      </c>
      <c r="B178" s="37">
        <v>83.41</v>
      </c>
      <c r="C178" s="38">
        <v>63.97</v>
      </c>
      <c r="D178" s="38">
        <v>4.1100000000000003</v>
      </c>
      <c r="E178" s="37">
        <v>19.440000000000001</v>
      </c>
      <c r="F178" s="34"/>
      <c r="G178" s="34"/>
      <c r="H178" s="50"/>
    </row>
    <row r="179" spans="1:8" ht="18" customHeight="1">
      <c r="A179" s="37">
        <v>1804</v>
      </c>
      <c r="B179" s="37">
        <v>89.34</v>
      </c>
      <c r="C179" s="38">
        <v>68.52</v>
      </c>
      <c r="D179" s="38">
        <v>4.32</v>
      </c>
      <c r="E179" s="37">
        <v>20.82</v>
      </c>
      <c r="F179" s="34"/>
      <c r="G179" s="34"/>
      <c r="H179" s="50"/>
    </row>
    <row r="180" spans="1:8" ht="18" customHeight="1">
      <c r="A180" s="34" t="s">
        <v>62</v>
      </c>
      <c r="B180" s="34"/>
      <c r="C180" s="36"/>
      <c r="D180" s="36"/>
      <c r="E180" s="34"/>
      <c r="F180" s="34"/>
      <c r="G180" s="34"/>
      <c r="H180" s="50"/>
    </row>
    <row r="181" spans="1:8" ht="18" customHeight="1">
      <c r="A181" s="34">
        <v>-201</v>
      </c>
      <c r="B181" s="34">
        <v>17.96</v>
      </c>
      <c r="C181" s="36">
        <v>8.25</v>
      </c>
      <c r="D181" s="36"/>
      <c r="E181" s="34">
        <v>9.7100000000000009</v>
      </c>
      <c r="F181" s="34"/>
      <c r="G181" s="34">
        <v>1.176677</v>
      </c>
      <c r="H181" s="50"/>
    </row>
    <row r="182" spans="1:8" ht="18" customHeight="1">
      <c r="A182" s="34">
        <v>-202</v>
      </c>
      <c r="B182" s="34">
        <v>9.8000000000000007</v>
      </c>
      <c r="C182" s="36">
        <v>4.5</v>
      </c>
      <c r="D182" s="36"/>
      <c r="E182" s="34">
        <v>5.3</v>
      </c>
      <c r="F182" s="34"/>
      <c r="G182" s="34"/>
      <c r="H182" s="50"/>
    </row>
    <row r="183" spans="1:8" ht="18" customHeight="1">
      <c r="A183" s="34">
        <v>-203</v>
      </c>
      <c r="B183" s="34">
        <v>23.7</v>
      </c>
      <c r="C183" s="36">
        <v>10.89</v>
      </c>
      <c r="D183" s="36"/>
      <c r="E183" s="34">
        <v>12.81</v>
      </c>
      <c r="F183" s="34"/>
      <c r="G183" s="34"/>
      <c r="H183" s="50"/>
    </row>
    <row r="184" spans="1:8" ht="18" customHeight="1">
      <c r="A184" s="34" t="s">
        <v>58</v>
      </c>
      <c r="B184" s="34">
        <v>2264.1</v>
      </c>
      <c r="C184" s="34">
        <v>1742.59</v>
      </c>
      <c r="D184" s="34">
        <v>108.33</v>
      </c>
      <c r="E184" s="34">
        <v>521.51</v>
      </c>
      <c r="F184" s="34"/>
      <c r="G184" s="34"/>
      <c r="H184" s="50"/>
    </row>
    <row r="185" spans="1:8" ht="18" customHeight="1">
      <c r="A185" s="39" t="s">
        <v>60</v>
      </c>
      <c r="B185" s="34"/>
      <c r="C185" s="36"/>
      <c r="D185" s="36"/>
      <c r="E185" s="34"/>
      <c r="F185" s="34"/>
      <c r="G185" s="34"/>
      <c r="H185" s="50"/>
    </row>
    <row r="186" spans="1:8" ht="18" customHeight="1">
      <c r="A186" s="111" t="s">
        <v>46</v>
      </c>
      <c r="B186" s="111"/>
      <c r="C186" s="111"/>
      <c r="D186" s="111"/>
      <c r="E186" s="111"/>
      <c r="F186" s="111"/>
      <c r="G186" s="111"/>
      <c r="H186" s="47"/>
    </row>
    <row r="187" spans="1:8" ht="18" customHeight="1">
      <c r="A187" s="112" t="s">
        <v>63</v>
      </c>
      <c r="B187" s="112"/>
      <c r="C187" s="112"/>
      <c r="D187" s="112"/>
      <c r="E187" s="112"/>
      <c r="F187" s="112"/>
      <c r="G187" s="112"/>
      <c r="H187" s="47"/>
    </row>
    <row r="188" spans="1:8" ht="18" customHeight="1">
      <c r="A188" s="109" t="s">
        <v>48</v>
      </c>
      <c r="B188" s="109" t="s">
        <v>49</v>
      </c>
      <c r="C188" s="109" t="s">
        <v>50</v>
      </c>
      <c r="D188" s="109"/>
      <c r="E188" s="109"/>
      <c r="F188" s="34"/>
      <c r="G188" s="34" t="s">
        <v>51</v>
      </c>
      <c r="H188" s="47"/>
    </row>
    <row r="189" spans="1:8" ht="18" customHeight="1">
      <c r="A189" s="109"/>
      <c r="B189" s="109"/>
      <c r="C189" s="108" t="s">
        <v>52</v>
      </c>
      <c r="D189" s="108" t="s">
        <v>53</v>
      </c>
      <c r="E189" s="107" t="s">
        <v>54</v>
      </c>
      <c r="F189" s="35"/>
      <c r="G189" s="34">
        <v>1.176677</v>
      </c>
      <c r="H189" s="48"/>
    </row>
    <row r="190" spans="1:8" ht="18" customHeight="1">
      <c r="A190" s="109"/>
      <c r="B190" s="109"/>
      <c r="C190" s="108"/>
      <c r="D190" s="108"/>
      <c r="E190" s="107"/>
      <c r="F190" s="35"/>
      <c r="G190" s="34" t="s">
        <v>55</v>
      </c>
      <c r="H190" s="49"/>
    </row>
    <row r="191" spans="1:8" ht="18" customHeight="1">
      <c r="A191" s="34">
        <v>-204</v>
      </c>
      <c r="B191" s="34">
        <v>15.8</v>
      </c>
      <c r="C191" s="36">
        <v>7.26</v>
      </c>
      <c r="D191" s="36"/>
      <c r="E191" s="34">
        <v>8.5399999999999991</v>
      </c>
      <c r="F191" s="34"/>
      <c r="G191" s="34"/>
      <c r="H191" s="50"/>
    </row>
    <row r="192" spans="1:8" ht="18" customHeight="1">
      <c r="A192" s="34">
        <v>-205</v>
      </c>
      <c r="B192" s="34">
        <v>17.96</v>
      </c>
      <c r="C192" s="36">
        <v>8.25</v>
      </c>
      <c r="D192" s="36"/>
      <c r="E192" s="34">
        <v>9.7100000000000009</v>
      </c>
      <c r="F192" s="34"/>
      <c r="G192" s="34"/>
      <c r="H192" s="50"/>
    </row>
    <row r="193" spans="1:8" ht="18" customHeight="1">
      <c r="A193" s="34">
        <v>-206</v>
      </c>
      <c r="B193" s="34">
        <v>15.8</v>
      </c>
      <c r="C193" s="36">
        <v>7.26</v>
      </c>
      <c r="D193" s="36"/>
      <c r="E193" s="34">
        <v>8.5399999999999991</v>
      </c>
      <c r="F193" s="34"/>
      <c r="G193" s="34"/>
      <c r="H193" s="50"/>
    </row>
    <row r="194" spans="1:8" ht="18" customHeight="1">
      <c r="A194" s="34">
        <v>-207</v>
      </c>
      <c r="B194" s="34">
        <v>26.88</v>
      </c>
      <c r="C194" s="36">
        <v>12.35</v>
      </c>
      <c r="D194" s="36"/>
      <c r="E194" s="34">
        <v>14.53</v>
      </c>
      <c r="F194" s="34"/>
      <c r="G194" s="34"/>
      <c r="H194" s="50"/>
    </row>
    <row r="195" spans="1:8" ht="18" customHeight="1">
      <c r="A195" s="34">
        <v>-208</v>
      </c>
      <c r="B195" s="34">
        <v>21.33</v>
      </c>
      <c r="C195" s="36">
        <v>9.8000000000000007</v>
      </c>
      <c r="D195" s="36"/>
      <c r="E195" s="34">
        <v>11.53</v>
      </c>
      <c r="F195" s="34"/>
      <c r="G195" s="34"/>
      <c r="H195" s="50"/>
    </row>
    <row r="196" spans="1:8" ht="18" customHeight="1">
      <c r="A196" s="34">
        <v>-209</v>
      </c>
      <c r="B196" s="34">
        <v>14.5</v>
      </c>
      <c r="C196" s="36">
        <v>6.66</v>
      </c>
      <c r="D196" s="36"/>
      <c r="E196" s="34">
        <v>7.84</v>
      </c>
      <c r="F196" s="34"/>
      <c r="G196" s="34"/>
      <c r="H196" s="50"/>
    </row>
    <row r="197" spans="1:8" ht="18" customHeight="1">
      <c r="A197" s="34">
        <v>-210</v>
      </c>
      <c r="B197" s="34">
        <v>14.5</v>
      </c>
      <c r="C197" s="36">
        <v>6.66</v>
      </c>
      <c r="D197" s="34"/>
      <c r="E197" s="34">
        <v>7.84</v>
      </c>
      <c r="F197" s="34"/>
      <c r="G197" s="34"/>
      <c r="H197" s="50"/>
    </row>
    <row r="198" spans="1:8" ht="18" customHeight="1">
      <c r="A198" s="34">
        <v>-211</v>
      </c>
      <c r="B198" s="34">
        <v>21.33</v>
      </c>
      <c r="C198" s="36">
        <v>9.8000000000000007</v>
      </c>
      <c r="D198" s="36"/>
      <c r="E198" s="34">
        <v>11.53</v>
      </c>
      <c r="F198" s="34"/>
      <c r="G198" s="34"/>
      <c r="H198" s="50"/>
    </row>
    <row r="199" spans="1:8" ht="18" customHeight="1">
      <c r="A199" s="34">
        <v>-212</v>
      </c>
      <c r="B199" s="34">
        <v>17.96</v>
      </c>
      <c r="C199" s="36">
        <v>8.25</v>
      </c>
      <c r="D199" s="36"/>
      <c r="E199" s="34">
        <v>9.7100000000000009</v>
      </c>
      <c r="F199" s="34"/>
      <c r="G199" s="34"/>
      <c r="H199" s="50"/>
    </row>
    <row r="200" spans="1:8" ht="18" customHeight="1">
      <c r="A200" s="34">
        <v>-213</v>
      </c>
      <c r="B200" s="34">
        <v>15.8</v>
      </c>
      <c r="C200" s="36">
        <v>7.26</v>
      </c>
      <c r="D200" s="36"/>
      <c r="E200" s="34">
        <v>8.5399999999999991</v>
      </c>
      <c r="F200" s="34"/>
      <c r="G200" s="34"/>
      <c r="H200" s="50"/>
    </row>
    <row r="201" spans="1:8" ht="18" customHeight="1">
      <c r="A201" s="34">
        <v>-214</v>
      </c>
      <c r="B201" s="34">
        <v>22.27</v>
      </c>
      <c r="C201" s="36">
        <v>10.23</v>
      </c>
      <c r="D201" s="36"/>
      <c r="E201" s="34">
        <v>12.04</v>
      </c>
      <c r="F201" s="34"/>
      <c r="G201" s="34"/>
      <c r="H201" s="50"/>
    </row>
    <row r="202" spans="1:8" ht="18" customHeight="1">
      <c r="A202" s="34">
        <v>-215</v>
      </c>
      <c r="B202" s="34">
        <v>23.7</v>
      </c>
      <c r="C202" s="36">
        <v>10.89</v>
      </c>
      <c r="D202" s="36"/>
      <c r="E202" s="34">
        <v>12.81</v>
      </c>
      <c r="F202" s="34"/>
      <c r="G202" s="34"/>
      <c r="H202" s="50"/>
    </row>
    <row r="203" spans="1:8" ht="18" customHeight="1">
      <c r="A203" s="34">
        <v>-216</v>
      </c>
      <c r="B203" s="34">
        <v>23.7</v>
      </c>
      <c r="C203" s="36">
        <v>10.89</v>
      </c>
      <c r="D203" s="34"/>
      <c r="E203" s="34">
        <v>12.81</v>
      </c>
      <c r="F203" s="34"/>
      <c r="G203" s="34"/>
      <c r="H203" s="50"/>
    </row>
    <row r="204" spans="1:8" ht="18" customHeight="1">
      <c r="A204" s="34">
        <v>-217</v>
      </c>
      <c r="B204" s="34">
        <v>22.27</v>
      </c>
      <c r="C204" s="36">
        <v>10.23</v>
      </c>
      <c r="D204" s="34"/>
      <c r="E204" s="34">
        <v>12.04</v>
      </c>
      <c r="F204" s="34"/>
      <c r="G204" s="34"/>
      <c r="H204" s="50"/>
    </row>
    <row r="205" spans="1:8" ht="18" customHeight="1">
      <c r="A205" s="34">
        <v>-218</v>
      </c>
      <c r="B205" s="34">
        <v>15.8</v>
      </c>
      <c r="C205" s="36">
        <v>7.26</v>
      </c>
      <c r="D205" s="36"/>
      <c r="E205" s="34">
        <v>8.5399999999999991</v>
      </c>
      <c r="F205" s="34"/>
      <c r="G205" s="34"/>
      <c r="H205" s="50"/>
    </row>
    <row r="206" spans="1:8" ht="18" customHeight="1">
      <c r="A206" s="34">
        <v>-219</v>
      </c>
      <c r="B206" s="34">
        <v>17.96</v>
      </c>
      <c r="C206" s="36">
        <v>8.25</v>
      </c>
      <c r="D206" s="36"/>
      <c r="E206" s="34">
        <v>9.7100000000000009</v>
      </c>
      <c r="F206" s="34"/>
      <c r="G206" s="34"/>
      <c r="H206" s="50"/>
    </row>
    <row r="207" spans="1:8" ht="18" customHeight="1">
      <c r="A207" s="34">
        <v>-220</v>
      </c>
      <c r="B207" s="34">
        <v>21.33</v>
      </c>
      <c r="C207" s="36">
        <v>9.8000000000000007</v>
      </c>
      <c r="D207" s="36"/>
      <c r="E207" s="34">
        <v>11.53</v>
      </c>
      <c r="F207" s="34"/>
      <c r="G207" s="34"/>
      <c r="H207" s="50"/>
    </row>
    <row r="208" spans="1:8" ht="18" customHeight="1">
      <c r="A208" s="34">
        <v>-221</v>
      </c>
      <c r="B208" s="34">
        <v>14.5</v>
      </c>
      <c r="C208" s="36">
        <v>6.66</v>
      </c>
      <c r="D208" s="36"/>
      <c r="E208" s="34">
        <v>7.84</v>
      </c>
      <c r="F208" s="34"/>
      <c r="G208" s="34"/>
      <c r="H208" s="50"/>
    </row>
    <row r="209" spans="1:8" ht="18" customHeight="1">
      <c r="A209" s="34">
        <v>-222</v>
      </c>
      <c r="B209" s="34">
        <v>14.5</v>
      </c>
      <c r="C209" s="36">
        <v>6.66</v>
      </c>
      <c r="D209" s="36"/>
      <c r="E209" s="34">
        <v>7.84</v>
      </c>
      <c r="F209" s="34"/>
      <c r="G209" s="34"/>
      <c r="H209" s="50"/>
    </row>
    <row r="210" spans="1:8" ht="18" customHeight="1">
      <c r="A210" s="34">
        <v>-223</v>
      </c>
      <c r="B210" s="34">
        <v>21.33</v>
      </c>
      <c r="C210" s="36">
        <v>9.8000000000000007</v>
      </c>
      <c r="D210" s="36"/>
      <c r="E210" s="34">
        <v>11.53</v>
      </c>
      <c r="F210" s="34"/>
      <c r="G210" s="34"/>
      <c r="H210" s="50"/>
    </row>
    <row r="211" spans="1:8" ht="18" customHeight="1">
      <c r="A211" s="34">
        <v>-224</v>
      </c>
      <c r="B211" s="34">
        <v>26.88</v>
      </c>
      <c r="C211" s="36">
        <v>12.35</v>
      </c>
      <c r="D211" s="36"/>
      <c r="E211" s="34">
        <v>14.53</v>
      </c>
      <c r="F211" s="34"/>
      <c r="G211" s="34"/>
      <c r="H211" s="50"/>
    </row>
    <row r="212" spans="1:8" ht="18" customHeight="1">
      <c r="A212" s="34">
        <v>-225</v>
      </c>
      <c r="B212" s="34">
        <v>15.8</v>
      </c>
      <c r="C212" s="36">
        <v>7.26</v>
      </c>
      <c r="D212" s="36"/>
      <c r="E212" s="34">
        <v>8.5399999999999991</v>
      </c>
      <c r="F212" s="34"/>
      <c r="G212" s="34"/>
      <c r="H212" s="50"/>
    </row>
    <row r="213" spans="1:8" ht="18" customHeight="1">
      <c r="A213" s="34">
        <v>-226</v>
      </c>
      <c r="B213" s="34">
        <v>17.96</v>
      </c>
      <c r="C213" s="36">
        <v>8.25</v>
      </c>
      <c r="D213" s="36"/>
      <c r="E213" s="34">
        <v>9.7100000000000009</v>
      </c>
      <c r="F213" s="34"/>
      <c r="G213" s="34"/>
      <c r="H213" s="50"/>
    </row>
    <row r="214" spans="1:8" ht="18" customHeight="1">
      <c r="A214" s="34">
        <v>-227</v>
      </c>
      <c r="B214" s="34">
        <v>15.8</v>
      </c>
      <c r="C214" s="36">
        <v>7.26</v>
      </c>
      <c r="D214" s="36"/>
      <c r="E214" s="34">
        <v>8.5399999999999991</v>
      </c>
      <c r="F214" s="34"/>
      <c r="G214" s="34"/>
      <c r="H214" s="50"/>
    </row>
    <row r="215" spans="1:8" ht="18" customHeight="1">
      <c r="A215" s="34">
        <v>-228</v>
      </c>
      <c r="B215" s="34">
        <v>23.7</v>
      </c>
      <c r="C215" s="36">
        <v>10.89</v>
      </c>
      <c r="D215" s="36"/>
      <c r="E215" s="34">
        <v>12.81</v>
      </c>
      <c r="F215" s="34"/>
      <c r="G215" s="34"/>
      <c r="H215" s="50"/>
    </row>
    <row r="216" spans="1:8" ht="18" customHeight="1">
      <c r="A216" s="34">
        <v>-229</v>
      </c>
      <c r="B216" s="34">
        <v>9.8000000000000007</v>
      </c>
      <c r="C216" s="36">
        <v>4.5</v>
      </c>
      <c r="D216" s="36"/>
      <c r="E216" s="34">
        <v>5.3</v>
      </c>
      <c r="F216" s="34"/>
      <c r="G216" s="34"/>
      <c r="H216" s="50"/>
    </row>
    <row r="217" spans="1:8" ht="18" customHeight="1">
      <c r="A217" s="34">
        <v>-230</v>
      </c>
      <c r="B217" s="34">
        <v>17.96</v>
      </c>
      <c r="C217" s="36">
        <v>8.25</v>
      </c>
      <c r="D217" s="36"/>
      <c r="E217" s="34">
        <v>9.7100000000000009</v>
      </c>
      <c r="F217" s="34"/>
      <c r="G217" s="34"/>
      <c r="H217" s="50"/>
    </row>
    <row r="218" spans="1:8" ht="18" customHeight="1">
      <c r="A218" s="34">
        <v>-231</v>
      </c>
      <c r="B218" s="34">
        <v>17.96</v>
      </c>
      <c r="C218" s="36">
        <v>8.25</v>
      </c>
      <c r="D218" s="36"/>
      <c r="E218" s="34">
        <v>9.7100000000000009</v>
      </c>
      <c r="F218" s="34"/>
      <c r="G218" s="34"/>
      <c r="H218" s="50"/>
    </row>
    <row r="219" spans="1:8" ht="18" customHeight="1">
      <c r="A219" s="34">
        <v>-232</v>
      </c>
      <c r="B219" s="34">
        <v>9.8000000000000007</v>
      </c>
      <c r="C219" s="36">
        <v>4.5</v>
      </c>
      <c r="D219" s="36"/>
      <c r="E219" s="34">
        <v>5.3</v>
      </c>
      <c r="F219" s="34"/>
      <c r="G219" s="34"/>
      <c r="H219" s="50"/>
    </row>
    <row r="220" spans="1:8" ht="18" customHeight="1">
      <c r="A220" s="34">
        <v>-233</v>
      </c>
      <c r="B220" s="34">
        <v>21.77</v>
      </c>
      <c r="C220" s="36">
        <v>10</v>
      </c>
      <c r="D220" s="36"/>
      <c r="E220" s="34">
        <v>11.77</v>
      </c>
      <c r="F220" s="34"/>
      <c r="G220" s="34"/>
      <c r="H220" s="50"/>
    </row>
    <row r="221" spans="1:8" ht="18" customHeight="1">
      <c r="A221" s="34" t="s">
        <v>58</v>
      </c>
      <c r="B221" s="34">
        <v>556.65</v>
      </c>
      <c r="C221" s="34">
        <v>255.73</v>
      </c>
      <c r="D221" s="34"/>
      <c r="E221" s="34">
        <v>300.92</v>
      </c>
      <c r="F221" s="34"/>
      <c r="G221" s="34"/>
      <c r="H221" s="50"/>
    </row>
    <row r="222" spans="1:8" ht="18" customHeight="1">
      <c r="A222" s="39" t="s">
        <v>60</v>
      </c>
      <c r="B222" s="34"/>
      <c r="C222" s="36"/>
      <c r="D222" s="36"/>
      <c r="E222" s="34"/>
      <c r="F222" s="34"/>
      <c r="G222" s="34"/>
      <c r="H222" s="50"/>
    </row>
    <row r="223" spans="1:8" ht="18" customHeight="1">
      <c r="A223" s="111" t="s">
        <v>46</v>
      </c>
      <c r="B223" s="111"/>
      <c r="C223" s="111"/>
      <c r="D223" s="111"/>
      <c r="E223" s="111"/>
      <c r="F223" s="111"/>
      <c r="G223" s="111"/>
      <c r="H223" s="47"/>
    </row>
    <row r="224" spans="1:8" ht="18" customHeight="1">
      <c r="A224" s="112" t="s">
        <v>63</v>
      </c>
      <c r="B224" s="112"/>
      <c r="C224" s="112"/>
      <c r="D224" s="112"/>
      <c r="E224" s="112"/>
      <c r="F224" s="112"/>
      <c r="G224" s="112"/>
      <c r="H224" s="47"/>
    </row>
    <row r="225" spans="1:8" ht="18" customHeight="1">
      <c r="A225" s="109" t="s">
        <v>48</v>
      </c>
      <c r="B225" s="109" t="s">
        <v>49</v>
      </c>
      <c r="C225" s="109" t="s">
        <v>50</v>
      </c>
      <c r="D225" s="109"/>
      <c r="E225" s="109"/>
      <c r="F225" s="34"/>
      <c r="G225" s="34" t="s">
        <v>51</v>
      </c>
      <c r="H225" s="47"/>
    </row>
    <row r="226" spans="1:8" ht="18" customHeight="1">
      <c r="A226" s="109"/>
      <c r="B226" s="109"/>
      <c r="C226" s="108" t="s">
        <v>52</v>
      </c>
      <c r="D226" s="108" t="s">
        <v>53</v>
      </c>
      <c r="E226" s="107" t="s">
        <v>54</v>
      </c>
      <c r="F226" s="35"/>
      <c r="G226" s="34">
        <v>1.176677</v>
      </c>
      <c r="H226" s="48"/>
    </row>
    <row r="227" spans="1:8" ht="18" customHeight="1">
      <c r="A227" s="109"/>
      <c r="B227" s="109"/>
      <c r="C227" s="108"/>
      <c r="D227" s="108"/>
      <c r="E227" s="107"/>
      <c r="F227" s="35"/>
      <c r="G227" s="34" t="s">
        <v>55</v>
      </c>
      <c r="H227" s="49"/>
    </row>
    <row r="228" spans="1:8" ht="18" customHeight="1">
      <c r="A228" s="34">
        <v>-234</v>
      </c>
      <c r="B228" s="34">
        <v>13.39</v>
      </c>
      <c r="C228" s="36">
        <v>6.15</v>
      </c>
      <c r="D228" s="36"/>
      <c r="E228" s="34">
        <v>7.24</v>
      </c>
      <c r="F228" s="34"/>
      <c r="G228" s="34"/>
      <c r="H228" s="50"/>
    </row>
    <row r="229" spans="1:8" ht="18" customHeight="1">
      <c r="A229" s="34">
        <v>-235</v>
      </c>
      <c r="B229" s="34">
        <v>24.49</v>
      </c>
      <c r="C229" s="36">
        <v>11.25</v>
      </c>
      <c r="D229" s="36"/>
      <c r="E229" s="34">
        <v>13.24</v>
      </c>
      <c r="F229" s="34"/>
      <c r="G229" s="34"/>
      <c r="H229" s="50"/>
    </row>
    <row r="230" spans="1:8" ht="18" customHeight="1">
      <c r="A230" s="34">
        <v>-236</v>
      </c>
      <c r="B230" s="34">
        <v>17.96</v>
      </c>
      <c r="C230" s="36">
        <v>8.25</v>
      </c>
      <c r="D230" s="36"/>
      <c r="E230" s="34">
        <v>9.7100000000000009</v>
      </c>
      <c r="F230" s="34"/>
      <c r="G230" s="34"/>
      <c r="H230" s="50"/>
    </row>
    <row r="231" spans="1:8" ht="18" customHeight="1">
      <c r="A231" s="34">
        <v>-237</v>
      </c>
      <c r="B231" s="34">
        <v>9.8000000000000007</v>
      </c>
      <c r="C231" s="36">
        <v>4.5</v>
      </c>
      <c r="D231" s="36"/>
      <c r="E231" s="34">
        <v>5.3</v>
      </c>
      <c r="F231" s="34"/>
      <c r="G231" s="34"/>
      <c r="H231" s="50"/>
    </row>
    <row r="232" spans="1:8" ht="18" customHeight="1">
      <c r="A232" s="34">
        <v>-238</v>
      </c>
      <c r="B232" s="34">
        <v>9.8000000000000007</v>
      </c>
      <c r="C232" s="36">
        <v>4.5</v>
      </c>
      <c r="D232" s="36"/>
      <c r="E232" s="34">
        <v>5.3</v>
      </c>
      <c r="F232" s="34"/>
      <c r="G232" s="34"/>
      <c r="H232" s="50"/>
    </row>
    <row r="233" spans="1:8" ht="18" customHeight="1">
      <c r="A233" s="34">
        <v>-239</v>
      </c>
      <c r="B233" s="34">
        <v>17.96</v>
      </c>
      <c r="C233" s="36">
        <v>8.25</v>
      </c>
      <c r="D233" s="36"/>
      <c r="E233" s="34">
        <v>9.7100000000000009</v>
      </c>
      <c r="F233" s="34"/>
      <c r="G233" s="34"/>
      <c r="H233" s="50"/>
    </row>
    <row r="234" spans="1:8" ht="18" customHeight="1">
      <c r="A234" s="34">
        <v>-240</v>
      </c>
      <c r="B234" s="34">
        <v>25.03</v>
      </c>
      <c r="C234" s="36">
        <v>11.5</v>
      </c>
      <c r="D234" s="34"/>
      <c r="E234" s="34">
        <v>13.53</v>
      </c>
      <c r="F234" s="34"/>
      <c r="G234" s="34"/>
      <c r="H234" s="50"/>
    </row>
    <row r="235" spans="1:8" ht="18" customHeight="1">
      <c r="A235" s="34">
        <v>-241</v>
      </c>
      <c r="B235" s="34">
        <v>23.94</v>
      </c>
      <c r="C235" s="36">
        <v>11</v>
      </c>
      <c r="D235" s="36"/>
      <c r="E235" s="34">
        <v>12.94</v>
      </c>
      <c r="F235" s="34"/>
      <c r="G235" s="34"/>
      <c r="H235" s="50"/>
    </row>
    <row r="236" spans="1:8" ht="18" customHeight="1">
      <c r="A236" s="34">
        <v>-242</v>
      </c>
      <c r="B236" s="34">
        <v>21.77</v>
      </c>
      <c r="C236" s="36">
        <v>10</v>
      </c>
      <c r="D236" s="36"/>
      <c r="E236" s="34">
        <v>11.77</v>
      </c>
      <c r="F236" s="34"/>
      <c r="G236" s="34"/>
      <c r="H236" s="50"/>
    </row>
    <row r="237" spans="1:8" ht="18" customHeight="1">
      <c r="A237" s="34">
        <v>-243</v>
      </c>
      <c r="B237" s="34">
        <v>9.8000000000000007</v>
      </c>
      <c r="C237" s="36">
        <v>4.5</v>
      </c>
      <c r="D237" s="36"/>
      <c r="E237" s="34">
        <v>5.3</v>
      </c>
      <c r="F237" s="34"/>
      <c r="G237" s="34"/>
      <c r="H237" s="50"/>
    </row>
    <row r="238" spans="1:8" ht="18" customHeight="1">
      <c r="A238" s="34">
        <v>-244</v>
      </c>
      <c r="B238" s="34">
        <v>17.96</v>
      </c>
      <c r="C238" s="36">
        <v>8.25</v>
      </c>
      <c r="D238" s="36"/>
      <c r="E238" s="34">
        <v>9.7100000000000009</v>
      </c>
      <c r="F238" s="34"/>
      <c r="G238" s="34"/>
      <c r="H238" s="50"/>
    </row>
    <row r="239" spans="1:8" ht="18" customHeight="1">
      <c r="A239" s="34" t="s">
        <v>64</v>
      </c>
      <c r="B239" s="34"/>
      <c r="C239" s="36"/>
      <c r="D239" s="36"/>
      <c r="E239" s="34"/>
      <c r="F239" s="34"/>
      <c r="G239" s="34"/>
      <c r="H239" s="50"/>
    </row>
    <row r="240" spans="1:8" ht="18" customHeight="1">
      <c r="A240" s="34">
        <v>-101</v>
      </c>
      <c r="B240" s="34">
        <v>17.96</v>
      </c>
      <c r="C240" s="36">
        <v>8.25</v>
      </c>
      <c r="D240" s="34"/>
      <c r="E240" s="34">
        <v>9.7100000000000009</v>
      </c>
      <c r="F240" s="34"/>
      <c r="G240" s="34"/>
      <c r="H240" s="50"/>
    </row>
    <row r="241" spans="1:8" ht="18" customHeight="1">
      <c r="A241" s="34">
        <v>-102</v>
      </c>
      <c r="B241" s="34">
        <v>9.84</v>
      </c>
      <c r="C241" s="36">
        <v>4.5199999999999996</v>
      </c>
      <c r="D241" s="34"/>
      <c r="E241" s="34">
        <v>5.32</v>
      </c>
      <c r="F241" s="34"/>
      <c r="G241" s="34"/>
      <c r="H241" s="50"/>
    </row>
    <row r="242" spans="1:8" ht="18" customHeight="1">
      <c r="A242" s="34">
        <v>-103</v>
      </c>
      <c r="B242" s="34">
        <v>23.7</v>
      </c>
      <c r="C242" s="36">
        <v>10.89</v>
      </c>
      <c r="D242" s="36"/>
      <c r="E242" s="34">
        <v>12.81</v>
      </c>
      <c r="F242" s="34"/>
      <c r="G242" s="34"/>
      <c r="H242" s="50"/>
    </row>
    <row r="243" spans="1:8" ht="18" customHeight="1">
      <c r="A243" s="34">
        <v>-104</v>
      </c>
      <c r="B243" s="34">
        <v>15.8</v>
      </c>
      <c r="C243" s="36">
        <v>7.26</v>
      </c>
      <c r="D243" s="36"/>
      <c r="E243" s="34">
        <v>8.5399999999999991</v>
      </c>
      <c r="F243" s="34"/>
      <c r="G243" s="34"/>
      <c r="H243" s="50"/>
    </row>
    <row r="244" spans="1:8" ht="18" customHeight="1">
      <c r="A244" s="34">
        <v>-105</v>
      </c>
      <c r="B244" s="34">
        <v>17.96</v>
      </c>
      <c r="C244" s="36">
        <v>8.25</v>
      </c>
      <c r="D244" s="36"/>
      <c r="E244" s="34">
        <v>9.7100000000000009</v>
      </c>
      <c r="F244" s="34"/>
      <c r="G244" s="34"/>
      <c r="H244" s="50"/>
    </row>
    <row r="245" spans="1:8" ht="18" customHeight="1">
      <c r="A245" s="34">
        <v>-106</v>
      </c>
      <c r="B245" s="34">
        <v>15.8</v>
      </c>
      <c r="C245" s="36">
        <v>7.26</v>
      </c>
      <c r="D245" s="36"/>
      <c r="E245" s="34">
        <v>8.5399999999999991</v>
      </c>
      <c r="F245" s="34"/>
      <c r="G245" s="34"/>
      <c r="H245" s="50"/>
    </row>
    <row r="246" spans="1:8" ht="18" customHeight="1">
      <c r="A246" s="34">
        <v>-107</v>
      </c>
      <c r="B246" s="34">
        <v>26.88</v>
      </c>
      <c r="C246" s="36">
        <v>12.35</v>
      </c>
      <c r="D246" s="36"/>
      <c r="E246" s="34">
        <v>14.53</v>
      </c>
      <c r="F246" s="34"/>
      <c r="G246" s="34"/>
      <c r="H246" s="50"/>
    </row>
    <row r="247" spans="1:8" ht="18" customHeight="1">
      <c r="A247" s="34">
        <v>-108</v>
      </c>
      <c r="B247" s="34">
        <v>20.05</v>
      </c>
      <c r="C247" s="36">
        <v>9.2100000000000009</v>
      </c>
      <c r="D247" s="36"/>
      <c r="E247" s="34">
        <v>10.84</v>
      </c>
      <c r="F247" s="34"/>
      <c r="G247" s="34"/>
      <c r="H247" s="50"/>
    </row>
    <row r="248" spans="1:8" ht="18" customHeight="1">
      <c r="A248" s="34">
        <v>-109</v>
      </c>
      <c r="B248" s="34">
        <v>15.78</v>
      </c>
      <c r="C248" s="36">
        <v>7.25</v>
      </c>
      <c r="D248" s="36"/>
      <c r="E248" s="34">
        <v>8.5299999999999994</v>
      </c>
      <c r="F248" s="34"/>
      <c r="G248" s="34"/>
      <c r="H248" s="50"/>
    </row>
    <row r="249" spans="1:8" ht="18" customHeight="1">
      <c r="A249" s="34">
        <v>-110</v>
      </c>
      <c r="B249" s="34">
        <v>21.77</v>
      </c>
      <c r="C249" s="36">
        <v>10</v>
      </c>
      <c r="D249" s="36"/>
      <c r="E249" s="34">
        <v>11.77</v>
      </c>
      <c r="F249" s="34"/>
      <c r="G249" s="34"/>
      <c r="H249" s="50"/>
    </row>
    <row r="250" spans="1:8" ht="18" customHeight="1">
      <c r="A250" s="34">
        <v>-111</v>
      </c>
      <c r="B250" s="34">
        <v>9.8000000000000007</v>
      </c>
      <c r="C250" s="36">
        <v>4.5</v>
      </c>
      <c r="D250" s="36"/>
      <c r="E250" s="34">
        <v>5.3</v>
      </c>
      <c r="F250" s="34"/>
      <c r="G250" s="34"/>
      <c r="H250" s="50"/>
    </row>
    <row r="251" spans="1:8" ht="18" customHeight="1">
      <c r="A251" s="34">
        <v>-112</v>
      </c>
      <c r="B251" s="34">
        <v>17.96</v>
      </c>
      <c r="C251" s="36">
        <v>8.25</v>
      </c>
      <c r="D251" s="36"/>
      <c r="E251" s="34">
        <v>9.7100000000000009</v>
      </c>
      <c r="F251" s="34"/>
      <c r="G251" s="34"/>
      <c r="H251" s="50"/>
    </row>
    <row r="252" spans="1:8" ht="18" customHeight="1">
      <c r="A252" s="34"/>
      <c r="B252" s="34"/>
      <c r="C252" s="36"/>
      <c r="D252" s="36"/>
      <c r="E252" s="34"/>
      <c r="F252" s="34"/>
      <c r="G252" s="34"/>
      <c r="H252" s="50"/>
    </row>
    <row r="253" spans="1:8" ht="18" customHeight="1">
      <c r="A253" s="34"/>
      <c r="B253" s="34"/>
      <c r="C253" s="36"/>
      <c r="D253" s="36"/>
      <c r="E253" s="34"/>
      <c r="F253" s="34"/>
      <c r="G253" s="34"/>
      <c r="H253" s="50"/>
    </row>
    <row r="254" spans="1:8" ht="18" customHeight="1">
      <c r="A254" s="34"/>
      <c r="B254" s="34"/>
      <c r="C254" s="36"/>
      <c r="D254" s="36"/>
      <c r="E254" s="34"/>
      <c r="F254" s="34"/>
      <c r="G254" s="34"/>
      <c r="H254" s="50"/>
    </row>
    <row r="255" spans="1:8" ht="18" customHeight="1">
      <c r="A255" s="34"/>
      <c r="B255" s="34"/>
      <c r="C255" s="36"/>
      <c r="D255" s="36"/>
      <c r="E255" s="34"/>
      <c r="F255" s="34"/>
      <c r="G255" s="34"/>
      <c r="H255" s="50"/>
    </row>
    <row r="256" spans="1:8" ht="18" customHeight="1">
      <c r="A256" s="34"/>
      <c r="B256" s="34"/>
      <c r="C256" s="36"/>
      <c r="D256" s="36"/>
      <c r="E256" s="34"/>
      <c r="F256" s="34"/>
      <c r="G256" s="34"/>
      <c r="H256" s="50"/>
    </row>
    <row r="257" spans="1:8" ht="18" customHeight="1">
      <c r="A257" s="34"/>
      <c r="B257" s="34"/>
      <c r="C257" s="36"/>
      <c r="D257" s="36"/>
      <c r="E257" s="34"/>
      <c r="F257" s="34"/>
      <c r="G257" s="34"/>
      <c r="H257" s="50"/>
    </row>
    <row r="258" spans="1:8" ht="18" customHeight="1">
      <c r="A258" s="34" t="s">
        <v>58</v>
      </c>
      <c r="B258" s="34">
        <v>405.2</v>
      </c>
      <c r="C258" s="34">
        <v>186.14</v>
      </c>
      <c r="D258" s="34"/>
      <c r="E258" s="34">
        <v>219.06</v>
      </c>
      <c r="F258" s="34"/>
      <c r="G258" s="34"/>
      <c r="H258" s="50"/>
    </row>
    <row r="259" spans="1:8" ht="18" customHeight="1">
      <c r="A259" s="45" t="s">
        <v>60</v>
      </c>
      <c r="B259" s="43"/>
      <c r="C259" s="36"/>
      <c r="D259" s="36"/>
      <c r="E259" s="43"/>
      <c r="F259" s="43"/>
      <c r="G259" s="44"/>
      <c r="H259" s="50"/>
    </row>
    <row r="335" spans="1:6">
      <c r="B335" s="47"/>
      <c r="C335" s="47"/>
      <c r="D335" s="47"/>
      <c r="E335" s="47"/>
      <c r="F335" s="47"/>
    </row>
    <row r="336" spans="1:6">
      <c r="A336" s="47"/>
    </row>
  </sheetData>
  <mergeCells count="56">
    <mergeCell ref="A1:G1"/>
    <mergeCell ref="A2:G2"/>
    <mergeCell ref="C3:E3"/>
    <mergeCell ref="A38:G38"/>
    <mergeCell ref="A39:G39"/>
    <mergeCell ref="E4:E5"/>
    <mergeCell ref="C4:C5"/>
    <mergeCell ref="A186:G186"/>
    <mergeCell ref="A187:G187"/>
    <mergeCell ref="C188:E188"/>
    <mergeCell ref="A223:G223"/>
    <mergeCell ref="A113:G113"/>
    <mergeCell ref="C114:E114"/>
    <mergeCell ref="A149:G149"/>
    <mergeCell ref="A150:G150"/>
    <mergeCell ref="C151:E151"/>
    <mergeCell ref="C115:C116"/>
    <mergeCell ref="E115:E116"/>
    <mergeCell ref="C40:E40"/>
    <mergeCell ref="A75:G75"/>
    <mergeCell ref="A76:G76"/>
    <mergeCell ref="C77:E77"/>
    <mergeCell ref="A188:A190"/>
    <mergeCell ref="A225:A227"/>
    <mergeCell ref="B3:B5"/>
    <mergeCell ref="B40:B42"/>
    <mergeCell ref="B77:B79"/>
    <mergeCell ref="B114:B116"/>
    <mergeCell ref="B151:B153"/>
    <mergeCell ref="B188:B190"/>
    <mergeCell ref="B225:B227"/>
    <mergeCell ref="A224:G224"/>
    <mergeCell ref="A112:G112"/>
    <mergeCell ref="C41:C42"/>
    <mergeCell ref="C78:C79"/>
    <mergeCell ref="E41:E42"/>
    <mergeCell ref="E78:E79"/>
    <mergeCell ref="A3:A5"/>
    <mergeCell ref="A40:A42"/>
    <mergeCell ref="A77:A79"/>
    <mergeCell ref="A114:A116"/>
    <mergeCell ref="A151:A153"/>
    <mergeCell ref="D4:D5"/>
    <mergeCell ref="D41:D42"/>
    <mergeCell ref="D78:D79"/>
    <mergeCell ref="D115:D116"/>
    <mergeCell ref="D152:D153"/>
    <mergeCell ref="E152:E153"/>
    <mergeCell ref="E189:E190"/>
    <mergeCell ref="E226:E227"/>
    <mergeCell ref="C152:C153"/>
    <mergeCell ref="C189:C190"/>
    <mergeCell ref="C226:C227"/>
    <mergeCell ref="D189:D190"/>
    <mergeCell ref="D226:D227"/>
    <mergeCell ref="C225:E225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A1</vt:lpstr>
      <vt:lpstr>A2</vt:lpstr>
      <vt:lpstr>A3</vt:lpstr>
      <vt:lpstr>A4</vt:lpstr>
      <vt:lpstr>A5</vt:lpstr>
      <vt:lpstr>A6</vt:lpstr>
      <vt:lpstr>A7</vt:lpstr>
      <vt:lpstr>测绘A1</vt:lpstr>
      <vt:lpstr>测绘A2</vt:lpstr>
      <vt:lpstr>测绘A3</vt:lpstr>
      <vt:lpstr>测绘A4</vt:lpstr>
      <vt:lpstr>测绘A5</vt:lpstr>
      <vt:lpstr>测绘A6</vt:lpstr>
      <vt:lpstr>测绘A7</vt:lpstr>
      <vt:lpstr>打分表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HTZY</cp:lastModifiedBy>
  <dcterms:created xsi:type="dcterms:W3CDTF">2006-09-16T00:00:00Z</dcterms:created>
  <dcterms:modified xsi:type="dcterms:W3CDTF">2019-09-17T03:11:42Z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