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012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<sst xmlns="http://schemas.openxmlformats.org/spreadsheetml/2006/main" count="524" uniqueCount="218">
  <si>
    <t>表1</t>
  </si>
  <si>
    <t>2021年部门收支总体情况表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</si>
  <si>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</si>
  <si>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</si>
  <si>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</si>
  <si>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</si>
  <si>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</si>
  <si>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</si>
  <si>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</si>
  <si>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</si>
  <si>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</si>
  <si>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</si>
  <si>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</si>
  <si>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</si>
  <si>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</si>
  <si>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</si>
  <si>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</si>
  <si>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</si>
  <si>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</si>
  <si>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</si>
  <si>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</si>
  <si>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</si>
  <si>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</si>
  <si>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</si>
  <si>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</si>
  <si>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</si>
  <si>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</si>
  <si>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</si>
  <si>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</si>
  <si>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</si>
  <si>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</si>
  <si>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</si>
  <si>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</si>
  <si>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</si>
  <si>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</si>
  <si>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</si>
  <si>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</si>
  <si>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</si>
  <si>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2021年部门收入总体情况表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</si>
  <si>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</si>
  <si>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</si>
  <si>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</si>
  <si>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</si>
  <si>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</si>
  <si>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</si>
  <si>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</si>
  <si>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</si>
  <si>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</si>
  <si>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</si>
  <si>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</si>
  <si>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</si>
  <si>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</si>
  <si>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</si>
  <si>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</si>
  <si>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</si>
  <si>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</si>
  <si>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</si>
  <si>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</si>
  <si>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</si>
  <si>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</si>
  <si>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表3</t>
  </si>
  <si>
    <t>2021年部门支出总体情况表</t>
  </si>
  <si>
    <t>财政拨款支出</t>
  </si>
  <si>
    <t>其他支出</t>
  </si>
  <si>
    <t>7</t>
  </si>
  <si>
    <t>2021年财政拨款收支预算总表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</si>
  <si>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</si>
  <si>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</si>
  <si>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</si>
  <si>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</si>
  <si>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</si>
  <si>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</si>
  <si>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</si>
  <si>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</si>
  <si>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</si>
  <si>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</si>
  <si>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</si>
  <si>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2021年一般公共预算支出情况表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</si>
  <si>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</si>
  <si>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</si>
  <si>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</si>
  <si>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</si>
  <si>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2021年一般公共预算支出基本情况表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</si>
  <si>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</si>
  <si>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</si>
  <si>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</si>
  <si>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</si>
  <si>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</si>
  <si>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</si>
  <si>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</si>
  <si>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</si>
  <si>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</si>
  <si>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</si>
  <si>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</si>
  <si>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</si>
  <si>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</si>
  <si>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</si>
  <si>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</si>
  <si>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</si>
  <si>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</si>
  <si>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</si>
  <si>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</si>
  <si>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</si>
  <si>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</si>
  <si>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</si>
  <si>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</si>
  <si>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</si>
  <si>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</si>
  <si>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</si>
  <si>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</si>
  <si>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</si>
  <si>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</si>
  <si>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</si>
  <si>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</si>
  <si>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</si>
  <si>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</si>
  <si>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</si>
  <si>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</si>
  <si>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</si>
  <si>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</si>
  <si>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</si>
  <si>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</si>
  <si>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</si>
  <si>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</si>
  <si>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</si>
  <si>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</si>
  <si>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</si>
  <si>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</si>
  <si>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</si>
  <si>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</si>
  <si>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</si>
  <si>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</si>
  <si>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</si>
  <si>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</si>
  <si>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</si>
  <si>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</si>
  <si>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</si>
  <si>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</si>
  <si>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</si>
  <si>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</si>
  <si>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</si>
  <si>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</si>
  <si>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</si>
  <si>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</si>
  <si>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</si>
  <si>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</si>
  <si>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</si>
  <si>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</si>
  <si>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</si>
  <si>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</si>
  <si>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</si>
  <si>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</si>
  <si>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</si>
  <si>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</si>
  <si>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</si>
  <si>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</si>
  <si>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</si>
  <si>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</si>
  <si>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</si>
  <si>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</si>
  <si>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</si>
  <si>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</si>
  <si>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</si>
  <si>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</si>
  <si>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</si>
  <si>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</si>
  <si>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</si>
  <si>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</si>
  <si>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</si>
  <si>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</si>
  <si>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</si>
  <si>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</si>
  <si>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</si>
  <si>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</si>
  <si>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2021年“三公”经费支出情况表</t>
  </si>
  <si>
    <t>2021年预算数</t>
  </si>
  <si>
    <t>2020年预算数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</si>
  <si>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</si>
  <si>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</si>
  <si>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</si>
  <si>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</si>
  <si>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</si>
  <si>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</si>
  <si>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</si>
  <si>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2021年政府性基金预算支出情况表</t>
  </si>
  <si>
    <t>单位:万元</t>
  </si>
  <si>
    <t>备注：如无基金预算请填“0”公开</t>
  </si>
  <si>
    <t>单位名称：北京市通州区教育委员会</t>
  </si>
  <si>
    <t>行政运行</t>
  </si>
  <si>
    <t>学前教育</t>
  </si>
  <si>
    <t>小学教育</t>
  </si>
  <si>
    <t>初中教育</t>
  </si>
  <si>
    <t>高中教育</t>
  </si>
  <si>
    <t>其他普通教育支出</t>
  </si>
  <si>
    <t>中等职业教育</t>
  </si>
  <si>
    <t>其他成人教育支出</t>
  </si>
  <si>
    <t>特殊学校教育</t>
  </si>
  <si>
    <t>2050801</t>
  </si>
  <si>
    <t>教师进修</t>
  </si>
  <si>
    <t>2059999</t>
  </si>
  <si>
    <t>其他教育支出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</si>
  <si>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</si>
  <si>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</si>
  <si>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</si>
  <si>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</si>
  <si>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</si>
  <si>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</si>
  <si>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</si>
  <si>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</si>
  <si>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</si>
  <si>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</si>
  <si>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2101101</t>
  </si>
  <si>
    <t>行政单位医疗</t>
  </si>
  <si>
    <t>2101102</t>
  </si>
  <si>
    <t>事业单位医疗</t>
  </si>
  <si>
    <t>2210203</t>
  </si>
  <si>
    <t>购房补贴</t>
  </si>
  <si>
    <r>
      <rPr>
        <sz val="10"/>
        <rFont val="宋体"/>
        <family val="0"/>
      </rPr>
      <t>表</t>
    </r>
    <r>
      <rPr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</si>
</sst>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_);[Red]\(0\)"/>
    <numFmt numFmtId="179" formatCode="#0.0000000"/>
    <numFmt numFmtId="180" formatCode="#0.00000000"/>
    <numFmt numFmtId="181" formatCode="#0.00000"/>
    <numFmt numFmtId="182" formatCode="#0.0000"/>
    <numFmt numFmtId="183" formatCode="#0.000"/>
    <numFmt numFmtId="184" formatCode="#0.00"/>
    <numFmt numFmtId="185" formatCode="0.000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9" applyNumberFormat="0" applyFont="0" applyAlignment="0" applyProtection="0"/>
  </cellStyleXfs>
  <cellXfs count="181">
    <xf numFmtId="0" fontId="0" fillId="0" borderId="0" xfId="0" applyFont="1" applyAlignment="1">
      <alignment vertical="center"/>
    </xf>
    <xf numFmtId="0" fontId="2" fillId="0" borderId="0" xfId="41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41" applyFill="1">
      <alignment/>
      <protection/>
    </xf>
    <xf numFmtId="0" fontId="13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177" fontId="13" fillId="34" borderId="10" xfId="0" applyNumberFormat="1" applyFont="1" applyFill="1" applyBorder="1" applyAlignment="1">
      <alignment horizontal="right" vertical="center" wrapText="1"/>
    </xf>
    <xf numFmtId="49" fontId="13" fillId="34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0" fontId="13" fillId="34" borderId="10" xfId="0" applyNumberFormat="1" applyFont="1" applyFill="1" applyBorder="1" applyAlignment="1">
      <alignment horizontal="right" vertical="top" wrapText="1"/>
    </xf>
    <xf numFmtId="0" fontId="13" fillId="34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/>
    </xf>
    <xf numFmtId="0" fontId="14" fillId="0" borderId="0" xfId="41" applyFont="1" applyFill="1" applyAlignment="1">
      <alignment/>
      <protection/>
    </xf>
    <xf numFmtId="0" fontId="12" fillId="0" borderId="0" xfId="41" applyFont="1" applyFill="1" applyBorder="1" applyAlignment="1">
      <alignment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/>
    </xf>
    <xf numFmtId="0" fontId="1" fillId="0" borderId="10" xfId="42" applyFont="1" applyFill="1" applyBorder="1" applyAlignment="1">
      <alignment horizontal="right" vertical="center"/>
      <protection/>
    </xf>
    <xf numFmtId="0" fontId="1" fillId="0" borderId="0" xfId="42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1" fillId="0" borderId="0" xfId="42" applyFont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0" fontId="1" fillId="0" borderId="10" xfId="42" applyFont="1" applyBorder="1" applyAlignment="1">
      <alignment horizontal="right" vertical="center"/>
      <protection/>
    </xf>
    <xf numFmtId="0" fontId="16" fillId="0" borderId="10" xfId="42" applyFont="1" applyBorder="1" applyAlignment="1">
      <alignment horizontal="right" vertical="center"/>
      <protection/>
    </xf>
    <xf numFmtId="0" fontId="16" fillId="0" borderId="10" xfId="42" applyFont="1" applyBorder="1" applyAlignment="1" quotePrefix="1">
      <alignment horizontal="center" vertical="center"/>
      <protection/>
    </xf>
    <xf numFmtId="0" fontId="16" fillId="0" borderId="11" xfId="42" applyFont="1" applyBorder="1" applyAlignment="1" quotePrefix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3" fillId="0" borderId="10" xfId="41" applyFont="1" applyFill="1" applyBorder="1" applyAlignment="1">
      <alignment horizontal="left" vertical="center" shrinkToFit="1"/>
      <protection/>
    </xf>
    <xf numFmtId="2" fontId="1" fillId="0" borderId="10" xfId="42" applyNumberFormat="1" applyFont="1" applyBorder="1" applyAlignment="1">
      <alignment horizontal="right" vertical="center"/>
      <protection/>
    </xf>
    <xf numFmtId="2" fontId="1" fillId="0" borderId="10" xfId="42" applyNumberFormat="1" applyFont="1" applyFill="1" applyBorder="1" applyAlignment="1">
      <alignment horizontal="right" vertical="center"/>
      <protection/>
    </xf>
    <xf numFmtId="177" fontId="0" fillId="34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right" vertical="center" wrapText="1"/>
    </xf>
    <xf numFmtId="177" fontId="13" fillId="34" borderId="12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1" fillId="0" borderId="0" xfId="42" applyFont="1" applyAlignment="1">
      <alignment/>
      <protection/>
    </xf>
    <xf numFmtId="0" fontId="57" fillId="0" borderId="0" xfId="42" applyFont="1" applyAlignment="1">
      <alignment horizontal="right"/>
      <protection/>
    </xf>
    <xf numFmtId="0" fontId="57" fillId="0" borderId="10" xfId="42" applyFont="1" applyBorder="1" applyAlignment="1" quotePrefix="1">
      <alignment horizontal="center" vertical="center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5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4" fontId="1" fillId="0" borderId="13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right" vertical="center" shrinkToFit="1"/>
    </xf>
    <xf numFmtId="0" fontId="1" fillId="0" borderId="11" xfId="41" applyFont="1" applyFill="1" applyBorder="1" applyAlignment="1">
      <alignment horizontal="left" vertical="center" shrinkToFit="1"/>
      <protection/>
    </xf>
    <xf numFmtId="0" fontId="1" fillId="0" borderId="13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57" fillId="0" borderId="10" xfId="0" applyFont="1" applyBorder="1" applyAlignment="1">
      <alignment vertical="center"/>
    </xf>
    <xf numFmtId="0" fontId="20" fillId="0" borderId="0" xfId="41" applyFont="1" applyFill="1">
      <alignment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2" fontId="1" fillId="0" borderId="10" xfId="41" applyNumberFormat="1" applyFont="1" applyFill="1" applyBorder="1" applyAlignment="1">
      <alignment horizontal="right" vertical="center" shrinkToFit="1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6" fillId="0" borderId="10" xfId="41" applyFont="1" applyFill="1" applyBorder="1" applyAlignment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8" fontId="57" fillId="33" borderId="10" xfId="0" applyNumberFormat="1" applyFont="1" applyFill="1" applyBorder="1" applyAlignment="1">
      <alignment horizontal="center"/>
    </xf>
    <xf numFmtId="177" fontId="57" fillId="33" borderId="10" xfId="0" applyNumberFormat="1" applyFont="1" applyFill="1" applyBorder="1" applyAlignment="1">
      <alignment/>
    </xf>
    <xf numFmtId="0" fontId="57" fillId="33" borderId="0" xfId="0" applyNumberFormat="1" applyFont="1" applyFill="1" applyBorder="1" applyAlignment="1">
      <alignment/>
    </xf>
    <xf numFmtId="0" fontId="1" fillId="0" borderId="0" xfId="42" applyFont="1" applyBorder="1" applyAlignment="1">
      <alignment horizontal="left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15" fillId="0" borderId="10" xfId="42" applyFont="1" applyBorder="1" applyAlignment="1" quotePrefix="1">
      <alignment horizontal="center" vertical="center"/>
      <protection/>
    </xf>
    <xf numFmtId="0" fontId="15" fillId="0" borderId="10" xfId="42" applyFont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Border="1" applyAlignment="1">
      <alignment horizontal="left" vertical="center"/>
      <protection/>
    </xf>
    <xf numFmtId="0" fontId="4" fillId="0" borderId="0" xfId="41" applyFont="1" applyFill="1" applyAlignment="1">
      <alignment horizontal="center"/>
      <protection/>
    </xf>
    <xf numFmtId="0" fontId="6" fillId="0" borderId="0" xfId="41" applyFont="1" applyFill="1" applyBorder="1" applyAlignment="1">
      <alignment horizontal="left"/>
      <protection/>
    </xf>
    <xf numFmtId="0" fontId="6" fillId="0" borderId="0" xfId="41" applyFont="1" applyFill="1" applyBorder="1" applyAlignment="1">
      <alignment horizontal="center"/>
      <protection/>
    </xf>
    <xf numFmtId="0" fontId="5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41" applyFont="1" applyFill="1" applyAlignment="1">
      <alignment horizontal="center"/>
      <protection/>
    </xf>
    <xf numFmtId="0" fontId="12" fillId="0" borderId="0" xfId="41" applyFont="1" applyFill="1" applyBorder="1" applyAlignment="1">
      <alignment horizontal="left"/>
      <protection/>
    </xf>
    <xf numFmtId="0" fontId="12" fillId="0" borderId="0" xfId="41" applyFont="1" applyFill="1" applyBorder="1" applyAlignment="1">
      <alignment horizontal="left"/>
      <protection/>
    </xf>
    <xf numFmtId="0" fontId="12" fillId="0" borderId="40" xfId="41" applyFont="1" applyFill="1" applyBorder="1" applyAlignment="1">
      <alignment horizontal="right"/>
      <protection/>
    </xf>
    <xf numFmtId="0" fontId="1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41" applyFont="1" applyFill="1" applyBorder="1" applyAlignment="1">
      <alignment horizontal="left"/>
      <protection/>
    </xf>
    <xf numFmtId="0" fontId="3" fillId="0" borderId="0" xfId="41" applyFont="1" applyFill="1" applyBorder="1" applyAlignment="1">
      <alignment horizontal="left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15" sqref="F15"/>
    </sheetView>
  </sheetViews>
  <sheetFormatPr defaultColWidth="9.00390625" defaultRowHeight="15"/>
  <cols>
    <col min="1" max="1" width="19.28125" style="61" customWidth="1"/>
    <col min="2" max="2" width="16.28125" style="61" customWidth="1"/>
    <col min="3" max="3" width="29.00390625" style="61" customWidth="1"/>
    <col min="4" max="4" width="17.421875" style="61" customWidth="1"/>
    <col min="5" max="16384" width="9.00390625" style="61" customWidth="1"/>
  </cols>
  <sheetData>
    <row r="1" spans="1:4" ht="25.5" customHeight="1">
      <c r="A1" s="101" t="s">
        <v>0</v>
      </c>
      <c r="B1" s="101"/>
      <c r="C1" s="101"/>
      <c r="D1" s="101"/>
    </row>
    <row r="2" spans="1:4" ht="27.75">
      <c r="A2" s="102" t="s">
        <v>1</v>
      </c>
      <c r="B2" s="102"/>
      <c r="C2" s="102"/>
      <c r="D2" s="102"/>
    </row>
    <row r="3" spans="1:4" ht="27" customHeight="1">
      <c r="A3" s="62" t="s">
        <v>187</v>
      </c>
      <c r="B3" s="46"/>
      <c r="C3" s="46"/>
      <c r="D3" s="63" t="s">
        <v>2</v>
      </c>
    </row>
    <row r="4" spans="1:4" ht="17.25">
      <c r="A4" s="103" t="s">
        <v>3</v>
      </c>
      <c r="B4" s="104"/>
      <c r="C4" s="103" t="s">
        <v>4</v>
      </c>
      <c r="D4" s="104"/>
    </row>
    <row r="5" spans="1:4" ht="19.5" customHeight="1">
      <c r="A5" s="64" t="s">
        <v>5</v>
      </c>
      <c r="B5" s="64" t="s">
        <v>6</v>
      </c>
      <c r="C5" s="64" t="s">
        <v>5</v>
      </c>
      <c r="D5" s="64" t="s">
        <v>6</v>
      </c>
    </row>
    <row r="6" spans="1:4" ht="19.5" customHeight="1">
      <c r="A6" s="47" t="s">
        <v>7</v>
      </c>
      <c r="B6" s="48">
        <v>418127.51</v>
      </c>
      <c r="C6" s="65" t="s">
        <v>8</v>
      </c>
      <c r="D6" s="39"/>
    </row>
    <row r="7" spans="1:4" ht="19.5" customHeight="1">
      <c r="A7" s="47" t="s">
        <v>9</v>
      </c>
      <c r="B7" s="47"/>
      <c r="C7" s="65" t="s">
        <v>10</v>
      </c>
      <c r="D7" s="48"/>
    </row>
    <row r="8" spans="1:4" ht="19.5" customHeight="1">
      <c r="A8" s="47" t="s">
        <v>11</v>
      </c>
      <c r="B8" s="47"/>
      <c r="C8" s="65" t="s">
        <v>12</v>
      </c>
      <c r="D8" s="48"/>
    </row>
    <row r="9" spans="1:4" ht="19.5" customHeight="1">
      <c r="A9" s="47" t="s">
        <v>13</v>
      </c>
      <c r="B9" s="47"/>
      <c r="C9" s="65" t="s">
        <v>14</v>
      </c>
      <c r="D9" s="48"/>
    </row>
    <row r="10" spans="1:4" ht="19.5" customHeight="1">
      <c r="A10" s="47" t="s">
        <v>15</v>
      </c>
      <c r="B10" s="47"/>
      <c r="C10" s="65" t="s">
        <v>16</v>
      </c>
      <c r="D10" s="54">
        <f>272567.2+30152.54</f>
        <v>302719.74</v>
      </c>
    </row>
    <row r="11" spans="1:4" ht="19.5" customHeight="1">
      <c r="A11" s="47" t="s">
        <v>17</v>
      </c>
      <c r="B11" s="47"/>
      <c r="C11" s="65" t="s">
        <v>18</v>
      </c>
      <c r="D11" s="48"/>
    </row>
    <row r="12" spans="1:4" ht="19.5" customHeight="1">
      <c r="A12" s="47"/>
      <c r="B12" s="47"/>
      <c r="C12" s="65" t="s">
        <v>19</v>
      </c>
      <c r="D12" s="39"/>
    </row>
    <row r="13" spans="1:4" ht="19.5" customHeight="1">
      <c r="A13" s="47"/>
      <c r="B13" s="47"/>
      <c r="C13" s="65" t="s">
        <v>20</v>
      </c>
      <c r="D13" s="55">
        <v>51546.1</v>
      </c>
    </row>
    <row r="14" spans="1:4" ht="19.5" customHeight="1">
      <c r="A14" s="47"/>
      <c r="B14" s="47"/>
      <c r="C14" s="65" t="s">
        <v>21</v>
      </c>
      <c r="D14" s="55">
        <v>35277.32</v>
      </c>
    </row>
    <row r="15" spans="1:4" ht="19.5" customHeight="1">
      <c r="A15" s="47"/>
      <c r="B15" s="47"/>
      <c r="C15" s="65" t="s">
        <v>22</v>
      </c>
      <c r="D15" s="48"/>
    </row>
    <row r="16" spans="1:4" ht="19.5" customHeight="1">
      <c r="A16" s="47"/>
      <c r="B16" s="47"/>
      <c r="C16" s="65" t="s">
        <v>23</v>
      </c>
      <c r="D16" s="48"/>
    </row>
    <row r="17" spans="1:4" ht="19.5" customHeight="1">
      <c r="A17" s="47"/>
      <c r="B17" s="47"/>
      <c r="C17" s="65" t="s">
        <v>24</v>
      </c>
      <c r="D17" s="48"/>
    </row>
    <row r="18" spans="1:4" ht="19.5" customHeight="1">
      <c r="A18" s="47"/>
      <c r="B18" s="47"/>
      <c r="C18" s="65" t="s">
        <v>25</v>
      </c>
      <c r="D18" s="48"/>
    </row>
    <row r="19" spans="1:4" ht="19.5" customHeight="1">
      <c r="A19" s="47"/>
      <c r="B19" s="47"/>
      <c r="C19" s="65" t="s">
        <v>26</v>
      </c>
      <c r="D19" s="48"/>
    </row>
    <row r="20" spans="1:4" ht="19.5" customHeight="1">
      <c r="A20" s="47"/>
      <c r="B20" s="47"/>
      <c r="C20" s="65" t="s">
        <v>27</v>
      </c>
      <c r="D20" s="48"/>
    </row>
    <row r="21" spans="1:4" ht="19.5" customHeight="1">
      <c r="A21" s="47"/>
      <c r="B21" s="47"/>
      <c r="C21" s="65" t="s">
        <v>28</v>
      </c>
      <c r="D21" s="48"/>
    </row>
    <row r="22" spans="1:4" ht="19.5" customHeight="1">
      <c r="A22" s="47"/>
      <c r="B22" s="47"/>
      <c r="C22" s="65" t="s">
        <v>29</v>
      </c>
      <c r="D22" s="48"/>
    </row>
    <row r="23" spans="1:4" ht="19.5" customHeight="1">
      <c r="A23" s="47"/>
      <c r="B23" s="47"/>
      <c r="C23" s="65" t="s">
        <v>30</v>
      </c>
      <c r="D23" s="48"/>
    </row>
    <row r="24" spans="1:4" ht="19.5" customHeight="1">
      <c r="A24" s="47"/>
      <c r="B24" s="47"/>
      <c r="C24" s="65" t="s">
        <v>31</v>
      </c>
      <c r="D24" s="48">
        <v>28584.35</v>
      </c>
    </row>
    <row r="25" spans="1:4" ht="19.5" customHeight="1">
      <c r="A25" s="47"/>
      <c r="B25" s="47"/>
      <c r="C25" s="65" t="s">
        <v>32</v>
      </c>
      <c r="D25" s="48"/>
    </row>
    <row r="26" spans="1:4" ht="19.5" customHeight="1">
      <c r="A26" s="47"/>
      <c r="B26" s="47"/>
      <c r="C26" s="65" t="s">
        <v>33</v>
      </c>
      <c r="D26" s="48"/>
    </row>
    <row r="27" spans="1:4" ht="19.5" customHeight="1">
      <c r="A27" s="47"/>
      <c r="B27" s="47"/>
      <c r="C27" s="65" t="s">
        <v>34</v>
      </c>
      <c r="D27" s="48"/>
    </row>
    <row r="28" spans="1:4" ht="19.5" customHeight="1">
      <c r="A28" s="50" t="s">
        <v>35</v>
      </c>
      <c r="B28" s="49">
        <f>SUM(B6:B27)</f>
        <v>418127.51</v>
      </c>
      <c r="C28" s="51" t="s">
        <v>36</v>
      </c>
      <c r="D28" s="49">
        <f>SUM(D6:D27)</f>
        <v>418127.50999999995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3333333333334" right="0.5118055555555555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20" sqref="F20"/>
    </sheetView>
  </sheetViews>
  <sheetFormatPr defaultColWidth="9.00390625" defaultRowHeight="15"/>
  <cols>
    <col min="1" max="1" width="3.28125" style="61" customWidth="1"/>
    <col min="2" max="2" width="4.140625" style="61" customWidth="1"/>
    <col min="3" max="3" width="4.8515625" style="61" customWidth="1"/>
    <col min="4" max="4" width="27.7109375" style="61" bestFit="1" customWidth="1"/>
    <col min="5" max="6" width="13.00390625" style="61" bestFit="1" customWidth="1"/>
    <col min="7" max="7" width="11.7109375" style="61" customWidth="1"/>
    <col min="8" max="8" width="11.421875" style="61" customWidth="1"/>
    <col min="9" max="9" width="10.7109375" style="61" customWidth="1"/>
    <col min="10" max="11" width="11.421875" style="61" customWidth="1"/>
    <col min="12" max="16384" width="9.00390625" style="61" customWidth="1"/>
  </cols>
  <sheetData>
    <row r="1" spans="1:11" ht="25.5" customHeight="1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7.7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9.5" customHeight="1">
      <c r="A3" s="110" t="s">
        <v>187</v>
      </c>
      <c r="B3" s="110"/>
      <c r="C3" s="110"/>
      <c r="D3" s="110"/>
      <c r="E3" s="66"/>
      <c r="F3" s="67"/>
      <c r="G3" s="67"/>
      <c r="H3" s="66"/>
      <c r="I3" s="66"/>
      <c r="J3" s="66"/>
      <c r="K3" s="66" t="s">
        <v>2</v>
      </c>
    </row>
    <row r="4" spans="1:11" ht="19.5" customHeight="1">
      <c r="A4" s="111" t="s">
        <v>39</v>
      </c>
      <c r="B4" s="112" t="s">
        <v>40</v>
      </c>
      <c r="C4" s="112" t="s">
        <v>40</v>
      </c>
      <c r="D4" s="112" t="s">
        <v>40</v>
      </c>
      <c r="E4" s="105" t="s">
        <v>35</v>
      </c>
      <c r="F4" s="105" t="s">
        <v>41</v>
      </c>
      <c r="G4" s="105" t="s">
        <v>42</v>
      </c>
      <c r="H4" s="105" t="s">
        <v>43</v>
      </c>
      <c r="I4" s="105" t="s">
        <v>44</v>
      </c>
      <c r="J4" s="105" t="s">
        <v>45</v>
      </c>
      <c r="K4" s="116" t="s">
        <v>46</v>
      </c>
    </row>
    <row r="5" spans="1:11" ht="19.5" customHeight="1">
      <c r="A5" s="119" t="s">
        <v>47</v>
      </c>
      <c r="B5" s="106" t="s">
        <v>40</v>
      </c>
      <c r="C5" s="106" t="s">
        <v>40</v>
      </c>
      <c r="D5" s="115" t="s">
        <v>48</v>
      </c>
      <c r="E5" s="106" t="s">
        <v>40</v>
      </c>
      <c r="F5" s="106" t="s">
        <v>40</v>
      </c>
      <c r="G5" s="106" t="s">
        <v>40</v>
      </c>
      <c r="H5" s="106" t="s">
        <v>40</v>
      </c>
      <c r="I5" s="106" t="s">
        <v>40</v>
      </c>
      <c r="J5" s="106" t="s">
        <v>40</v>
      </c>
      <c r="K5" s="117"/>
    </row>
    <row r="6" spans="1:11" ht="19.5" customHeight="1">
      <c r="A6" s="119" t="s">
        <v>40</v>
      </c>
      <c r="B6" s="106" t="s">
        <v>40</v>
      </c>
      <c r="C6" s="106" t="s">
        <v>40</v>
      </c>
      <c r="D6" s="115" t="s">
        <v>40</v>
      </c>
      <c r="E6" s="106" t="s">
        <v>40</v>
      </c>
      <c r="F6" s="106" t="s">
        <v>40</v>
      </c>
      <c r="G6" s="106" t="s">
        <v>40</v>
      </c>
      <c r="H6" s="106" t="s">
        <v>40</v>
      </c>
      <c r="I6" s="106" t="s">
        <v>40</v>
      </c>
      <c r="J6" s="106" t="s">
        <v>40</v>
      </c>
      <c r="K6" s="117"/>
    </row>
    <row r="7" spans="1:11" ht="19.5" customHeight="1">
      <c r="A7" s="119" t="s">
        <v>40</v>
      </c>
      <c r="B7" s="106" t="s">
        <v>40</v>
      </c>
      <c r="C7" s="106" t="s">
        <v>40</v>
      </c>
      <c r="D7" s="115" t="s">
        <v>40</v>
      </c>
      <c r="E7" s="106" t="s">
        <v>40</v>
      </c>
      <c r="F7" s="106" t="s">
        <v>40</v>
      </c>
      <c r="G7" s="106" t="s">
        <v>40</v>
      </c>
      <c r="H7" s="106" t="s">
        <v>40</v>
      </c>
      <c r="I7" s="106" t="s">
        <v>40</v>
      </c>
      <c r="J7" s="106" t="s">
        <v>40</v>
      </c>
      <c r="K7" s="118"/>
    </row>
    <row r="8" spans="1:11" ht="19.5" customHeight="1">
      <c r="A8" s="122" t="s">
        <v>49</v>
      </c>
      <c r="B8" s="115" t="s">
        <v>50</v>
      </c>
      <c r="C8" s="115" t="s">
        <v>51</v>
      </c>
      <c r="D8" s="69" t="s">
        <v>52</v>
      </c>
      <c r="E8" s="70" t="s">
        <v>53</v>
      </c>
      <c r="F8" s="68" t="s">
        <v>54</v>
      </c>
      <c r="G8" s="68" t="s">
        <v>55</v>
      </c>
      <c r="H8" s="68" t="s">
        <v>56</v>
      </c>
      <c r="I8" s="68" t="s">
        <v>57</v>
      </c>
      <c r="J8" s="68" t="s">
        <v>58</v>
      </c>
      <c r="K8" s="71">
        <v>7</v>
      </c>
    </row>
    <row r="9" spans="1:11" ht="19.5" customHeight="1">
      <c r="A9" s="122" t="s">
        <v>40</v>
      </c>
      <c r="B9" s="115" t="s">
        <v>40</v>
      </c>
      <c r="C9" s="115" t="s">
        <v>40</v>
      </c>
      <c r="D9" s="72" t="s">
        <v>59</v>
      </c>
      <c r="E9" s="73">
        <f>F9</f>
        <v>418127.51</v>
      </c>
      <c r="F9" s="74">
        <f>SUM(F10:F28)</f>
        <v>418127.51</v>
      </c>
      <c r="G9" s="75" t="s">
        <v>40</v>
      </c>
      <c r="H9" s="75" t="s">
        <v>40</v>
      </c>
      <c r="I9" s="75" t="s">
        <v>40</v>
      </c>
      <c r="J9" s="75" t="s">
        <v>40</v>
      </c>
      <c r="K9" s="76"/>
    </row>
    <row r="10" spans="1:11" ht="18" customHeight="1">
      <c r="A10" s="113">
        <v>2050101</v>
      </c>
      <c r="B10" s="114"/>
      <c r="C10" s="114"/>
      <c r="D10" s="77" t="s">
        <v>188</v>
      </c>
      <c r="E10" s="73">
        <f aca="true" t="shared" si="0" ref="E10:E28">F10</f>
        <v>1626.72</v>
      </c>
      <c r="F10" s="59">
        <v>1626.72</v>
      </c>
      <c r="G10" s="75" t="s">
        <v>40</v>
      </c>
      <c r="H10" s="75" t="s">
        <v>40</v>
      </c>
      <c r="I10" s="75" t="s">
        <v>40</v>
      </c>
      <c r="J10" s="75" t="s">
        <v>40</v>
      </c>
      <c r="K10" s="76"/>
    </row>
    <row r="11" spans="1:11" ht="18" customHeight="1">
      <c r="A11" s="107">
        <v>2050201</v>
      </c>
      <c r="B11" s="108"/>
      <c r="C11" s="108"/>
      <c r="D11" s="77" t="s">
        <v>189</v>
      </c>
      <c r="E11" s="73">
        <f t="shared" si="0"/>
        <v>41257.05</v>
      </c>
      <c r="F11" s="59">
        <v>41257.05</v>
      </c>
      <c r="G11" s="78" t="s">
        <v>40</v>
      </c>
      <c r="H11" s="78" t="s">
        <v>40</v>
      </c>
      <c r="I11" s="78" t="s">
        <v>40</v>
      </c>
      <c r="J11" s="78" t="s">
        <v>40</v>
      </c>
      <c r="K11" s="79"/>
    </row>
    <row r="12" spans="1:11" ht="18" customHeight="1">
      <c r="A12" s="107">
        <v>2050202</v>
      </c>
      <c r="B12" s="108"/>
      <c r="C12" s="108"/>
      <c r="D12" s="77" t="s">
        <v>190</v>
      </c>
      <c r="E12" s="73">
        <f t="shared" si="0"/>
        <v>130912.97</v>
      </c>
      <c r="F12" s="59">
        <v>130912.97</v>
      </c>
      <c r="G12" s="78" t="s">
        <v>40</v>
      </c>
      <c r="H12" s="78" t="s">
        <v>40</v>
      </c>
      <c r="I12" s="78" t="s">
        <v>40</v>
      </c>
      <c r="J12" s="78" t="s">
        <v>40</v>
      </c>
      <c r="K12" s="79"/>
    </row>
    <row r="13" spans="1:11" ht="18" customHeight="1">
      <c r="A13" s="107">
        <v>2050203</v>
      </c>
      <c r="B13" s="108"/>
      <c r="C13" s="108"/>
      <c r="D13" s="77" t="s">
        <v>191</v>
      </c>
      <c r="E13" s="73">
        <f t="shared" si="0"/>
        <v>67441.94</v>
      </c>
      <c r="F13" s="59">
        <v>67441.94</v>
      </c>
      <c r="G13" s="78" t="s">
        <v>40</v>
      </c>
      <c r="H13" s="78" t="s">
        <v>40</v>
      </c>
      <c r="I13" s="78" t="s">
        <v>40</v>
      </c>
      <c r="J13" s="78" t="s">
        <v>40</v>
      </c>
      <c r="K13" s="79"/>
    </row>
    <row r="14" spans="1:11" ht="18" customHeight="1">
      <c r="A14" s="107">
        <v>2050204</v>
      </c>
      <c r="B14" s="108"/>
      <c r="C14" s="108"/>
      <c r="D14" s="77" t="s">
        <v>192</v>
      </c>
      <c r="E14" s="73">
        <f t="shared" si="0"/>
        <v>40614.6</v>
      </c>
      <c r="F14" s="59">
        <v>40614.6</v>
      </c>
      <c r="G14" s="80" t="s">
        <v>40</v>
      </c>
      <c r="H14" s="78" t="s">
        <v>40</v>
      </c>
      <c r="I14" s="78" t="s">
        <v>40</v>
      </c>
      <c r="J14" s="78" t="s">
        <v>40</v>
      </c>
      <c r="K14" s="79"/>
    </row>
    <row r="15" spans="1:11" ht="18" customHeight="1">
      <c r="A15" s="107">
        <v>2050299</v>
      </c>
      <c r="B15" s="108"/>
      <c r="C15" s="108"/>
      <c r="D15" s="77" t="s">
        <v>193</v>
      </c>
      <c r="E15" s="73">
        <f t="shared" si="0"/>
        <v>1412.34</v>
      </c>
      <c r="F15" s="59">
        <v>1412.34</v>
      </c>
      <c r="G15" s="81" t="s">
        <v>40</v>
      </c>
      <c r="H15" s="78" t="s">
        <v>40</v>
      </c>
      <c r="I15" s="78" t="s">
        <v>40</v>
      </c>
      <c r="J15" s="78" t="s">
        <v>40</v>
      </c>
      <c r="K15" s="79"/>
    </row>
    <row r="16" spans="1:11" ht="18" customHeight="1">
      <c r="A16" s="107">
        <v>2050302</v>
      </c>
      <c r="B16" s="108"/>
      <c r="C16" s="108"/>
      <c r="D16" s="77" t="s">
        <v>194</v>
      </c>
      <c r="E16" s="73">
        <f t="shared" si="0"/>
        <v>2856.71</v>
      </c>
      <c r="F16" s="59">
        <v>2856.71</v>
      </c>
      <c r="G16" s="81" t="s">
        <v>40</v>
      </c>
      <c r="H16" s="78" t="s">
        <v>40</v>
      </c>
      <c r="I16" s="78" t="s">
        <v>40</v>
      </c>
      <c r="J16" s="78" t="s">
        <v>40</v>
      </c>
      <c r="K16" s="79"/>
    </row>
    <row r="17" spans="1:11" ht="18" customHeight="1">
      <c r="A17" s="107">
        <v>2050499</v>
      </c>
      <c r="B17" s="108"/>
      <c r="C17" s="108"/>
      <c r="D17" s="77" t="s">
        <v>195</v>
      </c>
      <c r="E17" s="73">
        <f t="shared" si="0"/>
        <v>300</v>
      </c>
      <c r="F17" s="59">
        <v>300</v>
      </c>
      <c r="G17" s="81" t="s">
        <v>40</v>
      </c>
      <c r="H17" s="78" t="s">
        <v>40</v>
      </c>
      <c r="I17" s="78" t="s">
        <v>40</v>
      </c>
      <c r="J17" s="78" t="s">
        <v>40</v>
      </c>
      <c r="K17" s="79"/>
    </row>
    <row r="18" spans="1:11" ht="18" customHeight="1">
      <c r="A18" s="120">
        <v>2050701</v>
      </c>
      <c r="B18" s="121"/>
      <c r="C18" s="121"/>
      <c r="D18" s="77" t="s">
        <v>196</v>
      </c>
      <c r="E18" s="73">
        <f t="shared" si="0"/>
        <v>1758.49</v>
      </c>
      <c r="F18" s="59">
        <v>1758.49</v>
      </c>
      <c r="G18" s="82" t="s">
        <v>40</v>
      </c>
      <c r="H18" s="80" t="s">
        <v>40</v>
      </c>
      <c r="I18" s="80" t="s">
        <v>40</v>
      </c>
      <c r="J18" s="80" t="s">
        <v>40</v>
      </c>
      <c r="K18" s="83"/>
    </row>
    <row r="19" spans="1:11" ht="18" customHeight="1">
      <c r="A19" s="120" t="s">
        <v>197</v>
      </c>
      <c r="B19" s="121"/>
      <c r="C19" s="121"/>
      <c r="D19" s="77" t="s">
        <v>198</v>
      </c>
      <c r="E19" s="73">
        <f t="shared" si="0"/>
        <v>6343.83</v>
      </c>
      <c r="F19" s="60">
        <v>6343.83</v>
      </c>
      <c r="G19" s="84"/>
      <c r="H19" s="84"/>
      <c r="I19" s="84"/>
      <c r="J19" s="84"/>
      <c r="K19" s="84"/>
    </row>
    <row r="20" spans="1:11" ht="18" customHeight="1">
      <c r="A20" s="107" t="s">
        <v>199</v>
      </c>
      <c r="B20" s="108"/>
      <c r="C20" s="108"/>
      <c r="D20" s="77" t="s">
        <v>200</v>
      </c>
      <c r="E20" s="73">
        <f t="shared" si="0"/>
        <v>8195.09</v>
      </c>
      <c r="F20" s="60">
        <v>8195.09</v>
      </c>
      <c r="G20" s="84"/>
      <c r="H20" s="84"/>
      <c r="I20" s="84"/>
      <c r="J20" s="84"/>
      <c r="K20" s="84"/>
    </row>
    <row r="21" spans="1:11" ht="18" customHeight="1">
      <c r="A21" s="107" t="s">
        <v>201</v>
      </c>
      <c r="B21" s="108"/>
      <c r="C21" s="108"/>
      <c r="D21" s="77" t="s">
        <v>202</v>
      </c>
      <c r="E21" s="73">
        <f t="shared" si="0"/>
        <v>5330.04</v>
      </c>
      <c r="F21" s="60">
        <v>5330.04</v>
      </c>
      <c r="G21" s="84"/>
      <c r="H21" s="84"/>
      <c r="I21" s="84"/>
      <c r="J21" s="84"/>
      <c r="K21" s="84"/>
    </row>
    <row r="22" spans="1:11" ht="18" customHeight="1">
      <c r="A22" s="107" t="s">
        <v>203</v>
      </c>
      <c r="B22" s="108"/>
      <c r="C22" s="108"/>
      <c r="D22" s="77" t="s">
        <v>204</v>
      </c>
      <c r="E22" s="73">
        <f t="shared" si="0"/>
        <v>28097</v>
      </c>
      <c r="F22" s="60">
        <v>28097</v>
      </c>
      <c r="G22" s="84"/>
      <c r="H22" s="84"/>
      <c r="I22" s="84"/>
      <c r="J22" s="84"/>
      <c r="K22" s="84"/>
    </row>
    <row r="23" spans="1:11" ht="18" customHeight="1">
      <c r="A23" s="107" t="s">
        <v>205</v>
      </c>
      <c r="B23" s="108"/>
      <c r="C23" s="108"/>
      <c r="D23" s="77" t="s">
        <v>206</v>
      </c>
      <c r="E23" s="73">
        <f t="shared" si="0"/>
        <v>15101.58</v>
      </c>
      <c r="F23" s="60">
        <v>15101.58</v>
      </c>
      <c r="G23" s="84"/>
      <c r="H23" s="84"/>
      <c r="I23" s="84"/>
      <c r="J23" s="84"/>
      <c r="K23" s="84"/>
    </row>
    <row r="24" spans="1:11" ht="18" customHeight="1">
      <c r="A24" s="107" t="s">
        <v>207</v>
      </c>
      <c r="B24" s="108"/>
      <c r="C24" s="108"/>
      <c r="D24" s="77" t="s">
        <v>208</v>
      </c>
      <c r="E24" s="73">
        <f t="shared" si="0"/>
        <v>2137.07</v>
      </c>
      <c r="F24" s="60">
        <v>2137.07</v>
      </c>
      <c r="G24" s="84"/>
      <c r="H24" s="84"/>
      <c r="I24" s="84"/>
      <c r="J24" s="84"/>
      <c r="K24" s="84"/>
    </row>
    <row r="25" spans="1:11" ht="18" customHeight="1">
      <c r="A25" s="107" t="s">
        <v>209</v>
      </c>
      <c r="B25" s="108"/>
      <c r="C25" s="108"/>
      <c r="D25" s="77" t="s">
        <v>210</v>
      </c>
      <c r="E25" s="73">
        <f t="shared" si="0"/>
        <v>880.41</v>
      </c>
      <c r="F25" s="60">
        <v>880.41</v>
      </c>
      <c r="G25" s="84"/>
      <c r="H25" s="84"/>
      <c r="I25" s="84"/>
      <c r="J25" s="84"/>
      <c r="K25" s="84"/>
    </row>
    <row r="26" spans="1:11" ht="18" customHeight="1">
      <c r="A26" s="107" t="s">
        <v>211</v>
      </c>
      <c r="B26" s="108"/>
      <c r="C26" s="108"/>
      <c r="D26" s="77" t="s">
        <v>212</v>
      </c>
      <c r="E26" s="73">
        <f t="shared" si="0"/>
        <v>186.06</v>
      </c>
      <c r="F26" s="60">
        <v>186.06</v>
      </c>
      <c r="G26" s="84"/>
      <c r="H26" s="84"/>
      <c r="I26" s="84"/>
      <c r="J26" s="84"/>
      <c r="K26" s="84"/>
    </row>
    <row r="27" spans="1:11" ht="18" customHeight="1">
      <c r="A27" s="107" t="s">
        <v>213</v>
      </c>
      <c r="B27" s="108"/>
      <c r="C27" s="108"/>
      <c r="D27" s="77" t="s">
        <v>214</v>
      </c>
      <c r="E27" s="73">
        <f t="shared" si="0"/>
        <v>35091.26</v>
      </c>
      <c r="F27" s="60">
        <v>35091.26</v>
      </c>
      <c r="G27" s="84"/>
      <c r="H27" s="84"/>
      <c r="I27" s="84"/>
      <c r="J27" s="84"/>
      <c r="K27" s="84"/>
    </row>
    <row r="28" spans="1:11" ht="18" customHeight="1">
      <c r="A28" s="107" t="s">
        <v>215</v>
      </c>
      <c r="B28" s="108"/>
      <c r="C28" s="108"/>
      <c r="D28" s="77" t="s">
        <v>216</v>
      </c>
      <c r="E28" s="73">
        <f t="shared" si="0"/>
        <v>28584.35</v>
      </c>
      <c r="F28" s="60">
        <v>28584.35</v>
      </c>
      <c r="G28" s="84"/>
      <c r="H28" s="84"/>
      <c r="I28" s="84"/>
      <c r="J28" s="84"/>
      <c r="K28" s="84"/>
    </row>
  </sheetData>
  <sheetProtection/>
  <mergeCells count="35">
    <mergeCell ref="A28:C28"/>
    <mergeCell ref="A22:C22"/>
    <mergeCell ref="A23:C23"/>
    <mergeCell ref="A24:C24"/>
    <mergeCell ref="A25:C25"/>
    <mergeCell ref="A26:C26"/>
    <mergeCell ref="A27:C27"/>
    <mergeCell ref="A20:C20"/>
    <mergeCell ref="A21:C21"/>
    <mergeCell ref="A18:C18"/>
    <mergeCell ref="A8:A9"/>
    <mergeCell ref="B8:B9"/>
    <mergeCell ref="C8:C9"/>
    <mergeCell ref="A14:C14"/>
    <mergeCell ref="A15:C15"/>
    <mergeCell ref="J4:J7"/>
    <mergeCell ref="K4:K7"/>
    <mergeCell ref="A5:C7"/>
    <mergeCell ref="A19:C19"/>
    <mergeCell ref="F4:F7"/>
    <mergeCell ref="G4:G7"/>
    <mergeCell ref="D5:D7"/>
    <mergeCell ref="E4:E7"/>
    <mergeCell ref="A12:C12"/>
    <mergeCell ref="A13:C13"/>
    <mergeCell ref="H4:H7"/>
    <mergeCell ref="I4:I7"/>
    <mergeCell ref="A16:C16"/>
    <mergeCell ref="A17:C17"/>
    <mergeCell ref="A1:K1"/>
    <mergeCell ref="A2:K2"/>
    <mergeCell ref="A3:D3"/>
    <mergeCell ref="A4:D4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8" sqref="E8:F8"/>
    </sheetView>
  </sheetViews>
  <sheetFormatPr defaultColWidth="9.00390625" defaultRowHeight="15"/>
  <cols>
    <col min="1" max="1" width="3.28125" style="0" customWidth="1"/>
    <col min="2" max="2" width="4.140625" style="0" customWidth="1"/>
    <col min="3" max="3" width="4.8515625" style="0" customWidth="1"/>
    <col min="4" max="4" width="31.8515625" style="0" customWidth="1"/>
    <col min="5" max="5" width="21.7109375" style="0" customWidth="1"/>
    <col min="6" max="6" width="20.8515625" style="0" customWidth="1"/>
    <col min="7" max="7" width="18.7109375" style="0" customWidth="1"/>
  </cols>
  <sheetData>
    <row r="1" spans="1:11" ht="37.5" customHeight="1">
      <c r="A1" s="101" t="s">
        <v>60</v>
      </c>
      <c r="B1" s="101"/>
      <c r="C1" s="101"/>
      <c r="D1" s="101"/>
      <c r="E1" s="101"/>
      <c r="F1" s="101"/>
      <c r="G1" s="101"/>
      <c r="H1" s="40"/>
      <c r="I1" s="40"/>
      <c r="J1" s="40"/>
      <c r="K1" s="40"/>
    </row>
    <row r="2" spans="1:7" ht="27.75">
      <c r="A2" s="127" t="s">
        <v>61</v>
      </c>
      <c r="B2" s="127"/>
      <c r="C2" s="127"/>
      <c r="D2" s="127"/>
      <c r="E2" s="127"/>
      <c r="F2" s="127"/>
      <c r="G2" s="127"/>
    </row>
    <row r="3" spans="1:7" ht="19.5" customHeight="1">
      <c r="A3" s="128" t="s">
        <v>187</v>
      </c>
      <c r="B3" s="129"/>
      <c r="C3" s="129"/>
      <c r="D3" s="129"/>
      <c r="E3" s="41"/>
      <c r="F3" s="11"/>
      <c r="G3" s="42" t="s">
        <v>2</v>
      </c>
    </row>
    <row r="4" spans="1:7" ht="19.5" customHeight="1">
      <c r="A4" s="130" t="s">
        <v>39</v>
      </c>
      <c r="B4" s="130" t="s">
        <v>40</v>
      </c>
      <c r="C4" s="130" t="s">
        <v>40</v>
      </c>
      <c r="D4" s="130" t="s">
        <v>40</v>
      </c>
      <c r="E4" s="134" t="s">
        <v>36</v>
      </c>
      <c r="F4" s="134" t="s">
        <v>62</v>
      </c>
      <c r="G4" s="123" t="s">
        <v>63</v>
      </c>
    </row>
    <row r="5" spans="1:7" ht="19.5" customHeight="1">
      <c r="A5" s="134" t="s">
        <v>47</v>
      </c>
      <c r="B5" s="134" t="s">
        <v>40</v>
      </c>
      <c r="C5" s="134" t="s">
        <v>40</v>
      </c>
      <c r="D5" s="130" t="s">
        <v>48</v>
      </c>
      <c r="E5" s="134" t="s">
        <v>40</v>
      </c>
      <c r="F5" s="134" t="s">
        <v>40</v>
      </c>
      <c r="G5" s="123"/>
    </row>
    <row r="6" spans="1:7" ht="19.5" customHeight="1">
      <c r="A6" s="134" t="s">
        <v>40</v>
      </c>
      <c r="B6" s="134" t="s">
        <v>40</v>
      </c>
      <c r="C6" s="134" t="s">
        <v>40</v>
      </c>
      <c r="D6" s="130" t="s">
        <v>40</v>
      </c>
      <c r="E6" s="134" t="s">
        <v>40</v>
      </c>
      <c r="F6" s="134" t="s">
        <v>40</v>
      </c>
      <c r="G6" s="123"/>
    </row>
    <row r="7" spans="1:7" ht="19.5" customHeight="1">
      <c r="A7" s="130" t="s">
        <v>49</v>
      </c>
      <c r="B7" s="130" t="s">
        <v>50</v>
      </c>
      <c r="C7" s="130" t="s">
        <v>51</v>
      </c>
      <c r="D7" s="43" t="s">
        <v>52</v>
      </c>
      <c r="E7" s="44" t="s">
        <v>53</v>
      </c>
      <c r="F7" s="44" t="s">
        <v>54</v>
      </c>
      <c r="G7" s="44" t="s">
        <v>64</v>
      </c>
    </row>
    <row r="8" spans="1:7" ht="19.5" customHeight="1">
      <c r="A8" s="130" t="s">
        <v>40</v>
      </c>
      <c r="B8" s="130" t="s">
        <v>40</v>
      </c>
      <c r="C8" s="130" t="s">
        <v>40</v>
      </c>
      <c r="D8" s="43" t="s">
        <v>59</v>
      </c>
      <c r="E8" s="73">
        <f>SUM(F8:G8)</f>
        <v>418127.51</v>
      </c>
      <c r="F8" s="73">
        <f>SUM(F9:F27)</f>
        <v>418127.51</v>
      </c>
      <c r="G8" s="45"/>
    </row>
    <row r="9" spans="1:7" ht="18.75" customHeight="1">
      <c r="A9" s="131">
        <v>2050101</v>
      </c>
      <c r="B9" s="132"/>
      <c r="C9" s="133"/>
      <c r="D9" s="53" t="s">
        <v>188</v>
      </c>
      <c r="E9" s="37">
        <f>SUM(F9:G9)</f>
        <v>1626.72</v>
      </c>
      <c r="F9" s="37">
        <v>1626.72</v>
      </c>
      <c r="G9" s="37"/>
    </row>
    <row r="10" spans="1:7" ht="18.75" customHeight="1">
      <c r="A10" s="124">
        <v>2050201</v>
      </c>
      <c r="B10" s="125"/>
      <c r="C10" s="126"/>
      <c r="D10" s="53" t="s">
        <v>189</v>
      </c>
      <c r="E10" s="37">
        <f aca="true" t="shared" si="0" ref="E10:E27">SUM(F10:G10)</f>
        <v>41257.05</v>
      </c>
      <c r="F10" s="37">
        <v>41257.05</v>
      </c>
      <c r="G10" s="37"/>
    </row>
    <row r="11" spans="1:7" ht="18.75" customHeight="1">
      <c r="A11" s="124">
        <v>2050202</v>
      </c>
      <c r="B11" s="125"/>
      <c r="C11" s="126"/>
      <c r="D11" s="53" t="s">
        <v>190</v>
      </c>
      <c r="E11" s="37">
        <f t="shared" si="0"/>
        <v>130912.97</v>
      </c>
      <c r="F11" s="37">
        <v>130912.97</v>
      </c>
      <c r="G11" s="38"/>
    </row>
    <row r="12" spans="1:7" ht="18.75" customHeight="1">
      <c r="A12" s="124">
        <v>2050203</v>
      </c>
      <c r="B12" s="125"/>
      <c r="C12" s="126"/>
      <c r="D12" s="53" t="s">
        <v>191</v>
      </c>
      <c r="E12" s="37">
        <f t="shared" si="0"/>
        <v>67441.94</v>
      </c>
      <c r="F12" s="37">
        <v>67441.94</v>
      </c>
      <c r="G12" s="38"/>
    </row>
    <row r="13" spans="1:7" ht="18.75" customHeight="1">
      <c r="A13" s="124">
        <v>2050204</v>
      </c>
      <c r="B13" s="125"/>
      <c r="C13" s="126"/>
      <c r="D13" s="53" t="s">
        <v>192</v>
      </c>
      <c r="E13" s="37">
        <f t="shared" si="0"/>
        <v>40614.6</v>
      </c>
      <c r="F13" s="37">
        <v>40614.6</v>
      </c>
      <c r="G13" s="38"/>
    </row>
    <row r="14" spans="1:7" ht="18.75" customHeight="1">
      <c r="A14" s="124">
        <v>2050299</v>
      </c>
      <c r="B14" s="125"/>
      <c r="C14" s="126"/>
      <c r="D14" s="53" t="s">
        <v>193</v>
      </c>
      <c r="E14" s="37">
        <f t="shared" si="0"/>
        <v>1412.34</v>
      </c>
      <c r="F14" s="37">
        <v>1412.34</v>
      </c>
      <c r="G14" s="38"/>
    </row>
    <row r="15" spans="1:7" ht="18.75" customHeight="1">
      <c r="A15" s="124">
        <v>2050302</v>
      </c>
      <c r="B15" s="125"/>
      <c r="C15" s="126"/>
      <c r="D15" s="53" t="s">
        <v>194</v>
      </c>
      <c r="E15" s="37">
        <f t="shared" si="0"/>
        <v>2856.71</v>
      </c>
      <c r="F15" s="37">
        <v>2856.71</v>
      </c>
      <c r="G15" s="38"/>
    </row>
    <row r="16" spans="1:7" ht="18.75" customHeight="1">
      <c r="A16" s="124">
        <v>2050499</v>
      </c>
      <c r="B16" s="125"/>
      <c r="C16" s="126"/>
      <c r="D16" s="53" t="s">
        <v>195</v>
      </c>
      <c r="E16" s="37">
        <f t="shared" si="0"/>
        <v>300</v>
      </c>
      <c r="F16" s="37">
        <v>300</v>
      </c>
      <c r="G16" s="38"/>
    </row>
    <row r="17" spans="1:7" ht="18.75" customHeight="1">
      <c r="A17" s="124">
        <v>2050701</v>
      </c>
      <c r="B17" s="125"/>
      <c r="C17" s="126"/>
      <c r="D17" s="53" t="s">
        <v>196</v>
      </c>
      <c r="E17" s="37">
        <f t="shared" si="0"/>
        <v>1758.49</v>
      </c>
      <c r="F17" s="37">
        <v>1758.49</v>
      </c>
      <c r="G17" s="38"/>
    </row>
    <row r="18" spans="1:7" ht="18.75" customHeight="1">
      <c r="A18" s="136" t="s">
        <v>197</v>
      </c>
      <c r="B18" s="137"/>
      <c r="C18" s="138"/>
      <c r="D18" s="53" t="s">
        <v>198</v>
      </c>
      <c r="E18" s="37">
        <f t="shared" si="0"/>
        <v>6343.83</v>
      </c>
      <c r="F18" s="27">
        <v>6343.83</v>
      </c>
      <c r="G18" s="38"/>
    </row>
    <row r="19" spans="1:7" ht="18.75" customHeight="1">
      <c r="A19" s="139" t="s">
        <v>199</v>
      </c>
      <c r="B19" s="140"/>
      <c r="C19" s="141"/>
      <c r="D19" s="53" t="s">
        <v>200</v>
      </c>
      <c r="E19" s="37">
        <f t="shared" si="0"/>
        <v>8195.09</v>
      </c>
      <c r="F19" s="27">
        <v>8195.09</v>
      </c>
      <c r="G19" s="38"/>
    </row>
    <row r="20" spans="1:7" ht="18.75" customHeight="1">
      <c r="A20" s="124" t="s">
        <v>201</v>
      </c>
      <c r="B20" s="125"/>
      <c r="C20" s="135"/>
      <c r="D20" s="53" t="s">
        <v>202</v>
      </c>
      <c r="E20" s="37">
        <f t="shared" si="0"/>
        <v>5330.04</v>
      </c>
      <c r="F20" s="27">
        <v>5330.04</v>
      </c>
      <c r="G20" s="38"/>
    </row>
    <row r="21" spans="1:7" ht="18.75" customHeight="1">
      <c r="A21" s="124" t="s">
        <v>203</v>
      </c>
      <c r="B21" s="125"/>
      <c r="C21" s="135"/>
      <c r="D21" s="53" t="s">
        <v>204</v>
      </c>
      <c r="E21" s="37">
        <f t="shared" si="0"/>
        <v>28097</v>
      </c>
      <c r="F21" s="27">
        <v>28097</v>
      </c>
      <c r="G21" s="38"/>
    </row>
    <row r="22" spans="1:7" ht="18.75" customHeight="1">
      <c r="A22" s="124" t="s">
        <v>205</v>
      </c>
      <c r="B22" s="125"/>
      <c r="C22" s="135"/>
      <c r="D22" s="53" t="s">
        <v>206</v>
      </c>
      <c r="E22" s="37">
        <f t="shared" si="0"/>
        <v>15101.58</v>
      </c>
      <c r="F22" s="27">
        <v>15101.58</v>
      </c>
      <c r="G22" s="38"/>
    </row>
    <row r="23" spans="1:7" ht="18.75" customHeight="1">
      <c r="A23" s="124" t="s">
        <v>207</v>
      </c>
      <c r="B23" s="125"/>
      <c r="C23" s="135"/>
      <c r="D23" s="53" t="s">
        <v>208</v>
      </c>
      <c r="E23" s="37">
        <f t="shared" si="0"/>
        <v>2137.07</v>
      </c>
      <c r="F23" s="27">
        <v>2137.07</v>
      </c>
      <c r="G23" s="38"/>
    </row>
    <row r="24" spans="1:7" ht="18.75" customHeight="1">
      <c r="A24" s="124" t="s">
        <v>209</v>
      </c>
      <c r="B24" s="125"/>
      <c r="C24" s="135"/>
      <c r="D24" s="53" t="s">
        <v>210</v>
      </c>
      <c r="E24" s="37">
        <f t="shared" si="0"/>
        <v>880.41</v>
      </c>
      <c r="F24" s="27">
        <v>880.41</v>
      </c>
      <c r="G24" s="38"/>
    </row>
    <row r="25" spans="1:7" ht="18.75" customHeight="1">
      <c r="A25" s="124" t="s">
        <v>211</v>
      </c>
      <c r="B25" s="125"/>
      <c r="C25" s="135"/>
      <c r="D25" s="53" t="s">
        <v>212</v>
      </c>
      <c r="E25" s="37">
        <f t="shared" si="0"/>
        <v>186.06</v>
      </c>
      <c r="F25" s="27">
        <v>186.06</v>
      </c>
      <c r="G25" s="38"/>
    </row>
    <row r="26" spans="1:7" ht="18.75" customHeight="1">
      <c r="A26" s="124" t="s">
        <v>213</v>
      </c>
      <c r="B26" s="125"/>
      <c r="C26" s="135"/>
      <c r="D26" s="53" t="s">
        <v>214</v>
      </c>
      <c r="E26" s="37">
        <f t="shared" si="0"/>
        <v>35091.26</v>
      </c>
      <c r="F26" s="27">
        <v>35091.26</v>
      </c>
      <c r="G26" s="38"/>
    </row>
    <row r="27" spans="1:7" ht="18.75" customHeight="1">
      <c r="A27" s="124" t="s">
        <v>215</v>
      </c>
      <c r="B27" s="125"/>
      <c r="C27" s="135"/>
      <c r="D27" s="53" t="s">
        <v>216</v>
      </c>
      <c r="E27" s="37">
        <f t="shared" si="0"/>
        <v>28584.35</v>
      </c>
      <c r="F27" s="27">
        <v>28584.35</v>
      </c>
      <c r="G27" s="38"/>
    </row>
  </sheetData>
  <sheetProtection/>
  <mergeCells count="31">
    <mergeCell ref="A23:C23"/>
    <mergeCell ref="A13:C1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F4:F6"/>
    <mergeCell ref="A17:C17"/>
    <mergeCell ref="A7:A8"/>
    <mergeCell ref="B7:B8"/>
    <mergeCell ref="C7:C8"/>
    <mergeCell ref="D5:D6"/>
    <mergeCell ref="E4:E6"/>
    <mergeCell ref="A5:C6"/>
    <mergeCell ref="A11:C11"/>
    <mergeCell ref="A12:C12"/>
    <mergeCell ref="G4:G6"/>
    <mergeCell ref="A14:C14"/>
    <mergeCell ref="A15:C15"/>
    <mergeCell ref="A16:C16"/>
    <mergeCell ref="A1:G1"/>
    <mergeCell ref="A2:G2"/>
    <mergeCell ref="A3:D3"/>
    <mergeCell ref="A4:D4"/>
    <mergeCell ref="A9:C9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IV16384"/>
    </sheetView>
  </sheetViews>
  <sheetFormatPr defaultColWidth="14.00390625" defaultRowHeight="15"/>
  <cols>
    <col min="1" max="1" width="27.7109375" style="85" bestFit="1" customWidth="1"/>
    <col min="2" max="2" width="11.7109375" style="85" customWidth="1"/>
    <col min="3" max="3" width="31.28125" style="85" customWidth="1"/>
    <col min="4" max="4" width="10.7109375" style="85" customWidth="1"/>
    <col min="5" max="5" width="11.8515625" style="85" customWidth="1"/>
    <col min="6" max="6" width="12.7109375" style="85" customWidth="1"/>
    <col min="7" max="32" width="9.00390625" style="85" customWidth="1"/>
    <col min="33" max="224" width="14.00390625" style="85" customWidth="1"/>
    <col min="225" max="248" width="9.00390625" style="85" customWidth="1"/>
    <col min="249" max="249" width="27.28125" style="85" customWidth="1"/>
    <col min="250" max="250" width="4.7109375" style="85" customWidth="1"/>
    <col min="251" max="251" width="14.00390625" style="85" customWidth="1"/>
    <col min="252" max="252" width="25.7109375" style="85" customWidth="1"/>
    <col min="253" max="253" width="4.7109375" style="85" customWidth="1"/>
    <col min="254" max="16384" width="14.00390625" style="85" customWidth="1"/>
  </cols>
  <sheetData>
    <row r="1" spans="1:6" ht="27" customHeight="1">
      <c r="A1" s="144" t="s">
        <v>217</v>
      </c>
      <c r="B1" s="144"/>
      <c r="C1" s="144"/>
      <c r="D1" s="144"/>
      <c r="E1" s="144"/>
      <c r="F1" s="144"/>
    </row>
    <row r="2" spans="1:6" ht="27.75">
      <c r="A2" s="145" t="s">
        <v>65</v>
      </c>
      <c r="B2" s="145"/>
      <c r="C2" s="145"/>
      <c r="D2" s="145"/>
      <c r="E2" s="145"/>
      <c r="F2" s="145"/>
    </row>
    <row r="4" spans="1:6" ht="15">
      <c r="A4" s="146" t="s">
        <v>187</v>
      </c>
      <c r="B4" s="146"/>
      <c r="E4" s="147" t="s">
        <v>2</v>
      </c>
      <c r="F4" s="147"/>
    </row>
    <row r="5" spans="1:6" ht="21.75" customHeight="1">
      <c r="A5" s="142" t="s">
        <v>66</v>
      </c>
      <c r="B5" s="142" t="s">
        <v>40</v>
      </c>
      <c r="C5" s="142" t="s">
        <v>67</v>
      </c>
      <c r="D5" s="142" t="s">
        <v>40</v>
      </c>
      <c r="E5" s="142" t="s">
        <v>40</v>
      </c>
      <c r="F5" s="142" t="s">
        <v>40</v>
      </c>
    </row>
    <row r="6" spans="1:6" ht="18" customHeight="1">
      <c r="A6" s="143" t="s">
        <v>5</v>
      </c>
      <c r="B6" s="143" t="s">
        <v>68</v>
      </c>
      <c r="C6" s="143" t="s">
        <v>69</v>
      </c>
      <c r="D6" s="142" t="s">
        <v>68</v>
      </c>
      <c r="E6" s="142" t="s">
        <v>40</v>
      </c>
      <c r="F6" s="142" t="s">
        <v>40</v>
      </c>
    </row>
    <row r="7" spans="1:6" ht="35.25" customHeight="1">
      <c r="A7" s="143" t="s">
        <v>40</v>
      </c>
      <c r="B7" s="143" t="s">
        <v>40</v>
      </c>
      <c r="C7" s="143" t="s">
        <v>40</v>
      </c>
      <c r="D7" s="86" t="s">
        <v>70</v>
      </c>
      <c r="E7" s="87" t="s">
        <v>71</v>
      </c>
      <c r="F7" s="87" t="s">
        <v>72</v>
      </c>
    </row>
    <row r="8" spans="1:6" ht="18" customHeight="1">
      <c r="A8" s="86" t="s">
        <v>73</v>
      </c>
      <c r="B8" s="86" t="s">
        <v>53</v>
      </c>
      <c r="C8" s="86" t="s">
        <v>73</v>
      </c>
      <c r="D8" s="86">
        <v>2</v>
      </c>
      <c r="E8" s="86">
        <v>3</v>
      </c>
      <c r="F8" s="86">
        <v>4</v>
      </c>
    </row>
    <row r="9" spans="1:6" ht="18" customHeight="1">
      <c r="A9" s="88" t="s">
        <v>74</v>
      </c>
      <c r="B9" s="48">
        <v>418127.51</v>
      </c>
      <c r="C9" s="65" t="s">
        <v>8</v>
      </c>
      <c r="D9" s="89"/>
      <c r="E9" s="89"/>
      <c r="F9" s="89" t="s">
        <v>40</v>
      </c>
    </row>
    <row r="10" spans="1:6" ht="18" customHeight="1">
      <c r="A10" s="88" t="s">
        <v>75</v>
      </c>
      <c r="B10" s="89" t="s">
        <v>40</v>
      </c>
      <c r="C10" s="65" t="s">
        <v>10</v>
      </c>
      <c r="D10" s="89"/>
      <c r="E10" s="89" t="s">
        <v>40</v>
      </c>
      <c r="F10" s="89" t="s">
        <v>40</v>
      </c>
    </row>
    <row r="11" spans="1:6" ht="18" customHeight="1">
      <c r="A11" s="88" t="s">
        <v>40</v>
      </c>
      <c r="B11" s="89" t="s">
        <v>40</v>
      </c>
      <c r="C11" s="65" t="s">
        <v>12</v>
      </c>
      <c r="D11" s="89"/>
      <c r="E11" s="89" t="s">
        <v>40</v>
      </c>
      <c r="F11" s="89" t="s">
        <v>40</v>
      </c>
    </row>
    <row r="12" spans="1:6" ht="18" customHeight="1">
      <c r="A12" s="88" t="s">
        <v>40</v>
      </c>
      <c r="B12" s="89" t="s">
        <v>40</v>
      </c>
      <c r="C12" s="65" t="s">
        <v>14</v>
      </c>
      <c r="D12" s="89"/>
      <c r="E12" s="89" t="s">
        <v>40</v>
      </c>
      <c r="F12" s="89" t="s">
        <v>40</v>
      </c>
    </row>
    <row r="13" spans="1:6" ht="18" customHeight="1">
      <c r="A13" s="88" t="s">
        <v>40</v>
      </c>
      <c r="B13" s="89" t="s">
        <v>40</v>
      </c>
      <c r="C13" s="65" t="s">
        <v>16</v>
      </c>
      <c r="D13" s="90">
        <f>E13</f>
        <v>302719.74</v>
      </c>
      <c r="E13" s="54">
        <f>272567.2+30152.54</f>
        <v>302719.74</v>
      </c>
      <c r="F13" s="89" t="s">
        <v>40</v>
      </c>
    </row>
    <row r="14" spans="1:6" ht="18" customHeight="1">
      <c r="A14" s="88" t="s">
        <v>40</v>
      </c>
      <c r="B14" s="89" t="s">
        <v>40</v>
      </c>
      <c r="C14" s="65" t="s">
        <v>18</v>
      </c>
      <c r="D14" s="90"/>
      <c r="E14" s="90"/>
      <c r="F14" s="89" t="s">
        <v>40</v>
      </c>
    </row>
    <row r="15" spans="1:6" ht="18" customHeight="1">
      <c r="A15" s="88" t="s">
        <v>40</v>
      </c>
      <c r="B15" s="89" t="s">
        <v>40</v>
      </c>
      <c r="C15" s="65" t="s">
        <v>19</v>
      </c>
      <c r="D15" s="90"/>
      <c r="E15" s="55"/>
      <c r="F15" s="89" t="s">
        <v>40</v>
      </c>
    </row>
    <row r="16" spans="1:6" ht="18" customHeight="1">
      <c r="A16" s="88" t="s">
        <v>40</v>
      </c>
      <c r="B16" s="89" t="s">
        <v>40</v>
      </c>
      <c r="C16" s="65" t="s">
        <v>20</v>
      </c>
      <c r="D16" s="90">
        <f>E16</f>
        <v>51546.1</v>
      </c>
      <c r="E16" s="55">
        <v>51546.1</v>
      </c>
      <c r="F16" s="89" t="s">
        <v>40</v>
      </c>
    </row>
    <row r="17" spans="1:6" ht="18" customHeight="1">
      <c r="A17" s="88" t="s">
        <v>40</v>
      </c>
      <c r="B17" s="89" t="s">
        <v>40</v>
      </c>
      <c r="C17" s="65" t="s">
        <v>21</v>
      </c>
      <c r="D17" s="90">
        <f>E17</f>
        <v>35277.32</v>
      </c>
      <c r="E17" s="55">
        <v>35277.32</v>
      </c>
      <c r="F17" s="89" t="s">
        <v>40</v>
      </c>
    </row>
    <row r="18" spans="1:6" ht="18" customHeight="1">
      <c r="A18" s="88" t="s">
        <v>40</v>
      </c>
      <c r="B18" s="89" t="s">
        <v>40</v>
      </c>
      <c r="C18" s="65" t="s">
        <v>22</v>
      </c>
      <c r="D18" s="89"/>
      <c r="E18" s="89"/>
      <c r="F18" s="89" t="s">
        <v>40</v>
      </c>
    </row>
    <row r="19" spans="1:6" ht="18" customHeight="1">
      <c r="A19" s="88" t="s">
        <v>40</v>
      </c>
      <c r="B19" s="89" t="s">
        <v>40</v>
      </c>
      <c r="C19" s="65" t="s">
        <v>23</v>
      </c>
      <c r="D19" s="89"/>
      <c r="E19" s="89"/>
      <c r="F19" s="89" t="s">
        <v>40</v>
      </c>
    </row>
    <row r="20" spans="1:6" ht="18" customHeight="1">
      <c r="A20" s="88" t="s">
        <v>40</v>
      </c>
      <c r="B20" s="89" t="s">
        <v>40</v>
      </c>
      <c r="C20" s="65" t="s">
        <v>24</v>
      </c>
      <c r="D20" s="89"/>
      <c r="E20" s="89"/>
      <c r="F20" s="89" t="s">
        <v>40</v>
      </c>
    </row>
    <row r="21" spans="1:6" ht="18" customHeight="1">
      <c r="A21" s="88" t="s">
        <v>40</v>
      </c>
      <c r="B21" s="89" t="s">
        <v>40</v>
      </c>
      <c r="C21" s="65" t="s">
        <v>25</v>
      </c>
      <c r="D21" s="89"/>
      <c r="E21" s="89"/>
      <c r="F21" s="89" t="s">
        <v>40</v>
      </c>
    </row>
    <row r="22" spans="1:6" ht="18" customHeight="1">
      <c r="A22" s="88" t="s">
        <v>40</v>
      </c>
      <c r="B22" s="89" t="s">
        <v>40</v>
      </c>
      <c r="C22" s="65" t="s">
        <v>26</v>
      </c>
      <c r="D22" s="89"/>
      <c r="E22" s="91"/>
      <c r="F22" s="89" t="s">
        <v>40</v>
      </c>
    </row>
    <row r="23" spans="1:6" ht="18" customHeight="1">
      <c r="A23" s="88" t="s">
        <v>40</v>
      </c>
      <c r="B23" s="89" t="s">
        <v>40</v>
      </c>
      <c r="C23" s="65" t="s">
        <v>27</v>
      </c>
      <c r="D23" s="89"/>
      <c r="E23" s="89"/>
      <c r="F23" s="89" t="s">
        <v>40</v>
      </c>
    </row>
    <row r="24" spans="1:6" ht="18" customHeight="1">
      <c r="A24" s="88" t="s">
        <v>40</v>
      </c>
      <c r="B24" s="89" t="s">
        <v>40</v>
      </c>
      <c r="C24" s="65" t="s">
        <v>28</v>
      </c>
      <c r="D24" s="89"/>
      <c r="E24" s="89"/>
      <c r="F24" s="89" t="s">
        <v>40</v>
      </c>
    </row>
    <row r="25" spans="1:6" ht="18" customHeight="1">
      <c r="A25" s="88" t="s">
        <v>40</v>
      </c>
      <c r="B25" s="89" t="s">
        <v>40</v>
      </c>
      <c r="C25" s="65" t="s">
        <v>29</v>
      </c>
      <c r="D25" s="89"/>
      <c r="E25" s="89"/>
      <c r="F25" s="89" t="s">
        <v>40</v>
      </c>
    </row>
    <row r="26" spans="1:6" ht="18" customHeight="1">
      <c r="A26" s="88" t="s">
        <v>40</v>
      </c>
      <c r="B26" s="89" t="s">
        <v>40</v>
      </c>
      <c r="C26" s="65" t="s">
        <v>30</v>
      </c>
      <c r="D26" s="89"/>
      <c r="E26" s="89"/>
      <c r="F26" s="89" t="s">
        <v>40</v>
      </c>
    </row>
    <row r="27" spans="1:6" ht="18" customHeight="1">
      <c r="A27" s="88" t="s">
        <v>40</v>
      </c>
      <c r="B27" s="89" t="s">
        <v>40</v>
      </c>
      <c r="C27" s="65" t="s">
        <v>31</v>
      </c>
      <c r="D27" s="89">
        <f>E27</f>
        <v>28584.35</v>
      </c>
      <c r="E27" s="48">
        <v>28584.35</v>
      </c>
      <c r="F27" s="89" t="s">
        <v>40</v>
      </c>
    </row>
    <row r="28" spans="1:6" ht="18" customHeight="1">
      <c r="A28" s="88" t="s">
        <v>40</v>
      </c>
      <c r="B28" s="89" t="s">
        <v>40</v>
      </c>
      <c r="C28" s="65" t="s">
        <v>32</v>
      </c>
      <c r="D28" s="89"/>
      <c r="E28" s="89"/>
      <c r="F28" s="89" t="s">
        <v>40</v>
      </c>
    </row>
    <row r="29" spans="1:6" ht="18" customHeight="1">
      <c r="A29" s="88" t="s">
        <v>40</v>
      </c>
      <c r="B29" s="89" t="s">
        <v>40</v>
      </c>
      <c r="C29" s="65" t="s">
        <v>33</v>
      </c>
      <c r="D29" s="89"/>
      <c r="E29" s="89"/>
      <c r="F29" s="89" t="s">
        <v>40</v>
      </c>
    </row>
    <row r="30" spans="1:6" ht="18" customHeight="1">
      <c r="A30" s="88"/>
      <c r="B30" s="89"/>
      <c r="C30" s="65" t="s">
        <v>34</v>
      </c>
      <c r="D30" s="89"/>
      <c r="E30" s="89"/>
      <c r="F30" s="89"/>
    </row>
    <row r="31" spans="1:6" ht="18" customHeight="1">
      <c r="A31" s="92" t="s">
        <v>35</v>
      </c>
      <c r="B31" s="91">
        <f>SUM(B9:B30)</f>
        <v>418127.51</v>
      </c>
      <c r="C31" s="92" t="s">
        <v>36</v>
      </c>
      <c r="D31" s="91">
        <f>SUM(E31:F31)</f>
        <v>418127.50999999995</v>
      </c>
      <c r="E31" s="91">
        <f>SUM(E9:E30)</f>
        <v>418127.50999999995</v>
      </c>
      <c r="F31" s="89" t="s">
        <v>40</v>
      </c>
    </row>
  </sheetData>
  <sheetProtection/>
  <mergeCells count="10">
    <mergeCell ref="D6:F6"/>
    <mergeCell ref="A6:A7"/>
    <mergeCell ref="B6:B7"/>
    <mergeCell ref="C6:C7"/>
    <mergeCell ref="A1:F1"/>
    <mergeCell ref="A2:F2"/>
    <mergeCell ref="A4:B4"/>
    <mergeCell ref="E4:F4"/>
    <mergeCell ref="A5:B5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28125" defaultRowHeight="15"/>
  <cols>
    <col min="1" max="3" width="5.7109375" style="93" customWidth="1"/>
    <col min="4" max="4" width="30.28125" style="93" customWidth="1"/>
    <col min="5" max="5" width="14.00390625" style="93" customWidth="1"/>
    <col min="6" max="6" width="13.421875" style="100" customWidth="1"/>
    <col min="7" max="7" width="14.421875" style="100" customWidth="1"/>
    <col min="8" max="11" width="8.28125" style="93" customWidth="1"/>
    <col min="12" max="13" width="10.7109375" style="93" customWidth="1"/>
    <col min="14" max="14" width="11.00390625" style="93" customWidth="1"/>
    <col min="15" max="15" width="8.7109375" style="93" customWidth="1"/>
    <col min="16" max="16" width="9.28125" style="93" customWidth="1"/>
    <col min="17" max="17" width="18.28125" style="93" customWidth="1"/>
    <col min="18" max="18" width="8.421875" style="93" customWidth="1"/>
    <col min="19" max="32" width="9.00390625" style="93" customWidth="1"/>
    <col min="33" max="224" width="9.28125" style="93" customWidth="1"/>
    <col min="225" max="251" width="9.00390625" style="93" customWidth="1"/>
    <col min="252" max="254" width="2.7109375" style="93" customWidth="1"/>
    <col min="255" max="255" width="26.28125" style="93" customWidth="1"/>
    <col min="256" max="16384" width="9.28125" style="93" customWidth="1"/>
  </cols>
  <sheetData>
    <row r="1" spans="1:7" ht="27.75" customHeight="1">
      <c r="A1" s="148" t="s">
        <v>76</v>
      </c>
      <c r="B1" s="148"/>
      <c r="C1" s="148"/>
      <c r="D1" s="148"/>
      <c r="E1" s="148"/>
      <c r="F1" s="148"/>
      <c r="G1" s="148"/>
    </row>
    <row r="2" spans="1:7" ht="27.75">
      <c r="A2" s="149" t="s">
        <v>77</v>
      </c>
      <c r="B2" s="149"/>
      <c r="C2" s="149"/>
      <c r="D2" s="149"/>
      <c r="E2" s="149"/>
      <c r="F2" s="149"/>
      <c r="G2" s="149"/>
    </row>
    <row r="3" spans="1:7" s="85" customFormat="1" ht="15">
      <c r="A3" s="146" t="s">
        <v>187</v>
      </c>
      <c r="B3" s="146"/>
      <c r="C3" s="146"/>
      <c r="D3" s="146"/>
      <c r="F3" s="94"/>
      <c r="G3" s="94" t="s">
        <v>2</v>
      </c>
    </row>
    <row r="4" spans="1:7" s="96" customFormat="1" ht="18" customHeight="1">
      <c r="A4" s="151" t="s">
        <v>47</v>
      </c>
      <c r="B4" s="152"/>
      <c r="C4" s="153"/>
      <c r="D4" s="150" t="s">
        <v>48</v>
      </c>
      <c r="E4" s="150" t="s">
        <v>78</v>
      </c>
      <c r="F4" s="150"/>
      <c r="G4" s="150"/>
    </row>
    <row r="5" spans="1:7" s="96" customFormat="1" ht="18" customHeight="1">
      <c r="A5" s="154"/>
      <c r="B5" s="155"/>
      <c r="C5" s="156"/>
      <c r="D5" s="150"/>
      <c r="E5" s="95" t="s">
        <v>70</v>
      </c>
      <c r="F5" s="97" t="s">
        <v>79</v>
      </c>
      <c r="G5" s="97" t="s">
        <v>80</v>
      </c>
    </row>
    <row r="6" spans="1:7" ht="18" customHeight="1">
      <c r="A6" s="157"/>
      <c r="B6" s="158"/>
      <c r="C6" s="159"/>
      <c r="D6" s="95" t="s">
        <v>52</v>
      </c>
      <c r="E6" s="35">
        <v>1</v>
      </c>
      <c r="F6" s="36">
        <v>2</v>
      </c>
      <c r="G6" s="98">
        <v>3</v>
      </c>
    </row>
    <row r="7" spans="1:7" ht="18" customHeight="1">
      <c r="A7" s="95" t="s">
        <v>49</v>
      </c>
      <c r="B7" s="95" t="s">
        <v>50</v>
      </c>
      <c r="C7" s="95" t="s">
        <v>51</v>
      </c>
      <c r="D7" s="95" t="s">
        <v>59</v>
      </c>
      <c r="E7" s="37">
        <f>SUM(F7:G7)</f>
        <v>418127.50999999995</v>
      </c>
      <c r="F7" s="37">
        <f>SUM(F8:F26)</f>
        <v>380794.30999999994</v>
      </c>
      <c r="G7" s="37">
        <f>SUM(G8:G26)</f>
        <v>37333.2</v>
      </c>
    </row>
    <row r="8" spans="1:7" ht="18" customHeight="1">
      <c r="A8" s="113">
        <v>2050101</v>
      </c>
      <c r="B8" s="114"/>
      <c r="C8" s="114"/>
      <c r="D8" s="65" t="s">
        <v>188</v>
      </c>
      <c r="E8" s="37">
        <f>SUM(F8:G8)</f>
        <v>1626.72</v>
      </c>
      <c r="F8" s="37">
        <f>1322.72</f>
        <v>1322.72</v>
      </c>
      <c r="G8" s="37">
        <v>304</v>
      </c>
    </row>
    <row r="9" spans="1:7" ht="18" customHeight="1">
      <c r="A9" s="107">
        <v>2050201</v>
      </c>
      <c r="B9" s="108"/>
      <c r="C9" s="108"/>
      <c r="D9" s="65" t="s">
        <v>189</v>
      </c>
      <c r="E9" s="37">
        <f aca="true" t="shared" si="0" ref="E9:E26">SUM(F9:G9)</f>
        <v>41257.05</v>
      </c>
      <c r="F9" s="27">
        <f>29975.26+5322.88</f>
        <v>35298.14</v>
      </c>
      <c r="G9" s="37">
        <v>5958.91</v>
      </c>
    </row>
    <row r="10" spans="1:7" ht="18" customHeight="1">
      <c r="A10" s="107">
        <v>2050202</v>
      </c>
      <c r="B10" s="108"/>
      <c r="C10" s="108"/>
      <c r="D10" s="65" t="s">
        <v>190</v>
      </c>
      <c r="E10" s="37">
        <f t="shared" si="0"/>
        <v>130912.97</v>
      </c>
      <c r="F10" s="37">
        <f>88692.02+13537</f>
        <v>102229.02</v>
      </c>
      <c r="G10" s="99">
        <v>28683.95</v>
      </c>
    </row>
    <row r="11" spans="1:7" ht="24" customHeight="1">
      <c r="A11" s="107">
        <v>2050203</v>
      </c>
      <c r="B11" s="108"/>
      <c r="C11" s="108"/>
      <c r="D11" s="65" t="s">
        <v>191</v>
      </c>
      <c r="E11" s="37">
        <f t="shared" si="0"/>
        <v>67441.94</v>
      </c>
      <c r="F11" s="37">
        <f>60160.7+6607.24</f>
        <v>66767.94</v>
      </c>
      <c r="G11" s="99">
        <v>674</v>
      </c>
    </row>
    <row r="12" spans="1:7" ht="18" customHeight="1">
      <c r="A12" s="107">
        <v>2050204</v>
      </c>
      <c r="B12" s="108"/>
      <c r="C12" s="108"/>
      <c r="D12" s="65" t="s">
        <v>192</v>
      </c>
      <c r="E12" s="37">
        <f t="shared" si="0"/>
        <v>40614.6</v>
      </c>
      <c r="F12" s="37">
        <f>37318.61+3295.99</f>
        <v>40614.6</v>
      </c>
      <c r="G12" s="99">
        <v>0</v>
      </c>
    </row>
    <row r="13" spans="1:7" ht="18" customHeight="1">
      <c r="A13" s="107">
        <v>2050299</v>
      </c>
      <c r="B13" s="108"/>
      <c r="C13" s="108"/>
      <c r="D13" s="65" t="s">
        <v>193</v>
      </c>
      <c r="E13" s="37">
        <f t="shared" si="0"/>
        <v>1412.34</v>
      </c>
      <c r="F13" s="37">
        <v>0</v>
      </c>
      <c r="G13" s="99">
        <v>1412.34</v>
      </c>
    </row>
    <row r="14" spans="1:7" ht="18" customHeight="1">
      <c r="A14" s="107">
        <v>2050302</v>
      </c>
      <c r="B14" s="108"/>
      <c r="C14" s="108"/>
      <c r="D14" s="65" t="s">
        <v>194</v>
      </c>
      <c r="E14" s="37">
        <f t="shared" si="0"/>
        <v>2856.71</v>
      </c>
      <c r="F14" s="37">
        <f>2731.51+125.2</f>
        <v>2856.71</v>
      </c>
      <c r="G14" s="99">
        <v>0</v>
      </c>
    </row>
    <row r="15" spans="1:7" ht="18" customHeight="1">
      <c r="A15" s="107">
        <v>2050499</v>
      </c>
      <c r="B15" s="108"/>
      <c r="C15" s="108"/>
      <c r="D15" s="65" t="s">
        <v>195</v>
      </c>
      <c r="E15" s="37">
        <f t="shared" si="0"/>
        <v>300</v>
      </c>
      <c r="F15" s="37">
        <v>0</v>
      </c>
      <c r="G15" s="99">
        <v>300</v>
      </c>
    </row>
    <row r="16" spans="1:7" ht="18" customHeight="1">
      <c r="A16" s="120">
        <v>2050701</v>
      </c>
      <c r="B16" s="121"/>
      <c r="C16" s="121"/>
      <c r="D16" s="65" t="s">
        <v>196</v>
      </c>
      <c r="E16" s="37">
        <f t="shared" si="0"/>
        <v>1758.49</v>
      </c>
      <c r="F16" s="37">
        <f>1522.43+236.06</f>
        <v>1758.49</v>
      </c>
      <c r="G16" s="99">
        <v>0</v>
      </c>
    </row>
    <row r="17" spans="1:7" ht="18" customHeight="1">
      <c r="A17" s="120" t="s">
        <v>197</v>
      </c>
      <c r="B17" s="121"/>
      <c r="C17" s="121"/>
      <c r="D17" s="65" t="s">
        <v>198</v>
      </c>
      <c r="E17" s="37">
        <f t="shared" si="0"/>
        <v>6343.83</v>
      </c>
      <c r="F17" s="27">
        <f>6000.92+342.91</f>
        <v>6343.83</v>
      </c>
      <c r="G17" s="99">
        <v>0</v>
      </c>
    </row>
    <row r="18" spans="1:7" ht="18" customHeight="1">
      <c r="A18" s="107" t="s">
        <v>199</v>
      </c>
      <c r="B18" s="108"/>
      <c r="C18" s="108"/>
      <c r="D18" s="65" t="s">
        <v>200</v>
      </c>
      <c r="E18" s="37">
        <f t="shared" si="0"/>
        <v>8195.09</v>
      </c>
      <c r="F18" s="27">
        <f>7509.83+685.26</f>
        <v>8195.09</v>
      </c>
      <c r="G18" s="99">
        <v>0</v>
      </c>
    </row>
    <row r="19" spans="1:7" ht="18" customHeight="1">
      <c r="A19" s="107" t="s">
        <v>201</v>
      </c>
      <c r="B19" s="108"/>
      <c r="C19" s="108"/>
      <c r="D19" s="65" t="s">
        <v>202</v>
      </c>
      <c r="E19" s="37">
        <f t="shared" si="0"/>
        <v>5330.04</v>
      </c>
      <c r="F19" s="27">
        <v>5330.04</v>
      </c>
      <c r="G19" s="99">
        <v>0</v>
      </c>
    </row>
    <row r="20" spans="1:7" ht="18" customHeight="1">
      <c r="A20" s="107" t="s">
        <v>203</v>
      </c>
      <c r="B20" s="108"/>
      <c r="C20" s="108"/>
      <c r="D20" s="65" t="s">
        <v>204</v>
      </c>
      <c r="E20" s="37">
        <f t="shared" si="0"/>
        <v>28097</v>
      </c>
      <c r="F20" s="27">
        <v>28097</v>
      </c>
      <c r="G20" s="99">
        <v>0</v>
      </c>
    </row>
    <row r="21" spans="1:7" ht="18" customHeight="1">
      <c r="A21" s="107" t="s">
        <v>205</v>
      </c>
      <c r="B21" s="108"/>
      <c r="C21" s="108"/>
      <c r="D21" s="65" t="s">
        <v>206</v>
      </c>
      <c r="E21" s="37">
        <f t="shared" si="0"/>
        <v>15101.58</v>
      </c>
      <c r="F21" s="27">
        <v>15101.58</v>
      </c>
      <c r="G21" s="99">
        <v>0</v>
      </c>
    </row>
    <row r="22" spans="1:7" ht="18" customHeight="1">
      <c r="A22" s="107" t="s">
        <v>207</v>
      </c>
      <c r="B22" s="108"/>
      <c r="C22" s="108"/>
      <c r="D22" s="65" t="s">
        <v>208</v>
      </c>
      <c r="E22" s="37">
        <f t="shared" si="0"/>
        <v>2137.07</v>
      </c>
      <c r="F22" s="27">
        <v>2137.07</v>
      </c>
      <c r="G22" s="99">
        <v>0</v>
      </c>
    </row>
    <row r="23" spans="1:7" ht="18" customHeight="1">
      <c r="A23" s="107" t="s">
        <v>209</v>
      </c>
      <c r="B23" s="108"/>
      <c r="C23" s="108"/>
      <c r="D23" s="65" t="s">
        <v>210</v>
      </c>
      <c r="E23" s="37">
        <f t="shared" si="0"/>
        <v>880.41</v>
      </c>
      <c r="F23" s="27">
        <v>880.41</v>
      </c>
      <c r="G23" s="99">
        <v>0</v>
      </c>
    </row>
    <row r="24" spans="1:7" ht="18" customHeight="1">
      <c r="A24" s="107" t="s">
        <v>211</v>
      </c>
      <c r="B24" s="108"/>
      <c r="C24" s="108"/>
      <c r="D24" s="65" t="s">
        <v>212</v>
      </c>
      <c r="E24" s="37">
        <f t="shared" si="0"/>
        <v>186.06</v>
      </c>
      <c r="F24" s="27">
        <v>186.06</v>
      </c>
      <c r="G24" s="99">
        <v>0</v>
      </c>
    </row>
    <row r="25" spans="1:7" ht="18" customHeight="1">
      <c r="A25" s="107" t="s">
        <v>213</v>
      </c>
      <c r="B25" s="108"/>
      <c r="C25" s="108"/>
      <c r="D25" s="65" t="s">
        <v>214</v>
      </c>
      <c r="E25" s="37">
        <f t="shared" si="0"/>
        <v>35091.26</v>
      </c>
      <c r="F25" s="27">
        <v>35091.26</v>
      </c>
      <c r="G25" s="99">
        <v>0</v>
      </c>
    </row>
    <row r="26" spans="1:7" ht="18" customHeight="1">
      <c r="A26" s="107" t="s">
        <v>215</v>
      </c>
      <c r="B26" s="108"/>
      <c r="C26" s="108"/>
      <c r="D26" s="65" t="s">
        <v>216</v>
      </c>
      <c r="E26" s="37">
        <f t="shared" si="0"/>
        <v>28584.35</v>
      </c>
      <c r="F26" s="27">
        <v>28584.35</v>
      </c>
      <c r="G26" s="99">
        <v>0</v>
      </c>
    </row>
    <row r="27" ht="18" customHeight="1"/>
    <row r="28" ht="18" customHeight="1"/>
  </sheetData>
  <sheetProtection/>
  <mergeCells count="25">
    <mergeCell ref="A25:C25"/>
    <mergeCell ref="A10:C10"/>
    <mergeCell ref="A11:C11"/>
    <mergeCell ref="A12:C12"/>
    <mergeCell ref="A13:C13"/>
    <mergeCell ref="A26:C26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A15:C15"/>
    <mergeCell ref="A1:G1"/>
    <mergeCell ref="A2:G2"/>
    <mergeCell ref="A3:D3"/>
    <mergeCell ref="E4:G4"/>
    <mergeCell ref="A8:C8"/>
    <mergeCell ref="A9:C9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40">
      <selection activeCell="I49" sqref="I49"/>
    </sheetView>
  </sheetViews>
  <sheetFormatPr defaultColWidth="2.7109375" defaultRowHeight="15"/>
  <cols>
    <col min="1" max="1" width="9.28125" style="24" customWidth="1"/>
    <col min="2" max="2" width="21.8515625" style="24" bestFit="1" customWidth="1"/>
    <col min="3" max="3" width="14.28125" style="24" customWidth="1"/>
    <col min="4" max="4" width="12.421875" style="24" customWidth="1"/>
    <col min="5" max="5" width="8.7109375" style="24" customWidth="1"/>
    <col min="6" max="6" width="11.00390625" style="24" customWidth="1"/>
    <col min="7" max="7" width="21.8515625" style="24" bestFit="1" customWidth="1"/>
    <col min="8" max="8" width="12.7109375" style="24" customWidth="1"/>
    <col min="9" max="9" width="10.7109375" style="24" customWidth="1"/>
    <col min="10" max="10" width="8.7109375" style="24" customWidth="1"/>
    <col min="11" max="12" width="11.00390625" style="24" customWidth="1"/>
    <col min="13" max="32" width="9.00390625" style="24" customWidth="1"/>
    <col min="33" max="224" width="2.7109375" style="24" customWidth="1"/>
    <col min="225" max="254" width="9.00390625" style="24" customWidth="1"/>
    <col min="255" max="16384" width="2.7109375" style="24" customWidth="1"/>
  </cols>
  <sheetData>
    <row r="1" spans="1:10" ht="18.75" customHeight="1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2" ht="27.75">
      <c r="A2" s="161" t="s">
        <v>82</v>
      </c>
      <c r="B2" s="161"/>
      <c r="C2" s="161"/>
      <c r="D2" s="161"/>
      <c r="E2" s="161"/>
      <c r="F2" s="161"/>
      <c r="G2" s="161"/>
      <c r="H2" s="161"/>
      <c r="I2" s="161"/>
      <c r="J2" s="161"/>
      <c r="K2" s="33"/>
      <c r="L2" s="33"/>
    </row>
    <row r="4" spans="1:11" ht="22.5" customHeight="1">
      <c r="A4" s="162" t="s">
        <v>187</v>
      </c>
      <c r="B4" s="163"/>
      <c r="C4" s="163"/>
      <c r="D4" s="163"/>
      <c r="H4" s="164" t="s">
        <v>2</v>
      </c>
      <c r="I4" s="164"/>
      <c r="J4" s="164"/>
      <c r="K4" s="34"/>
    </row>
    <row r="5" spans="1:10" s="22" customFormat="1" ht="26.25" customHeight="1">
      <c r="A5" s="165" t="s">
        <v>83</v>
      </c>
      <c r="B5" s="165"/>
      <c r="C5" s="165" t="s">
        <v>84</v>
      </c>
      <c r="D5" s="165"/>
      <c r="E5" s="165"/>
      <c r="F5" s="165" t="s">
        <v>83</v>
      </c>
      <c r="G5" s="165"/>
      <c r="H5" s="165" t="s">
        <v>84</v>
      </c>
      <c r="I5" s="165"/>
      <c r="J5" s="165"/>
    </row>
    <row r="6" spans="1:10" s="22" customFormat="1" ht="39.75" customHeight="1">
      <c r="A6" s="25" t="s">
        <v>85</v>
      </c>
      <c r="B6" s="25" t="s">
        <v>48</v>
      </c>
      <c r="C6" s="25" t="s">
        <v>59</v>
      </c>
      <c r="D6" s="25" t="s">
        <v>86</v>
      </c>
      <c r="E6" s="25" t="s">
        <v>87</v>
      </c>
      <c r="F6" s="25" t="s">
        <v>85</v>
      </c>
      <c r="G6" s="25" t="s">
        <v>48</v>
      </c>
      <c r="H6" s="25" t="s">
        <v>59</v>
      </c>
      <c r="I6" s="25" t="s">
        <v>86</v>
      </c>
      <c r="J6" s="25" t="s">
        <v>87</v>
      </c>
    </row>
    <row r="7" spans="1:10" s="23" customFormat="1" ht="29.25" customHeight="1">
      <c r="A7" s="26">
        <v>301</v>
      </c>
      <c r="B7" s="26" t="s">
        <v>88</v>
      </c>
      <c r="C7" s="27">
        <f>SUM(C8:C20)</f>
        <v>311190.83999999997</v>
      </c>
      <c r="D7" s="27">
        <f>SUM(D8:D20)</f>
        <v>311190.83999999997</v>
      </c>
      <c r="E7" s="27">
        <f>SUM(E8:E20)</f>
        <v>0</v>
      </c>
      <c r="F7" s="26">
        <v>303</v>
      </c>
      <c r="G7" s="26" t="s">
        <v>89</v>
      </c>
      <c r="H7" s="27">
        <f>SUM(H8:H19)</f>
        <v>5326.81</v>
      </c>
      <c r="I7" s="27">
        <f>SUM(I8:I19)</f>
        <v>5326.81</v>
      </c>
      <c r="J7" s="27">
        <f>SUM(J8:J19)</f>
        <v>0</v>
      </c>
    </row>
    <row r="8" spans="1:10" s="23" customFormat="1" ht="28.5" customHeight="1">
      <c r="A8" s="28" t="s">
        <v>90</v>
      </c>
      <c r="B8" s="28" t="s">
        <v>91</v>
      </c>
      <c r="C8" s="27">
        <f>SUM(D8:E8)</f>
        <v>122819.21</v>
      </c>
      <c r="D8" s="27">
        <v>122819.21</v>
      </c>
      <c r="E8" s="27">
        <v>0</v>
      </c>
      <c r="F8" s="28" t="s">
        <v>92</v>
      </c>
      <c r="G8" s="28" t="s">
        <v>93</v>
      </c>
      <c r="H8" s="27">
        <f>SUM(I8:J8)</f>
        <v>359.47</v>
      </c>
      <c r="I8" s="27">
        <v>359.47</v>
      </c>
      <c r="J8" s="27">
        <v>0</v>
      </c>
    </row>
    <row r="9" spans="1:10" s="23" customFormat="1" ht="27.75" customHeight="1">
      <c r="A9" s="28" t="s">
        <v>94</v>
      </c>
      <c r="B9" s="28" t="s">
        <v>95</v>
      </c>
      <c r="C9" s="27">
        <f aca="true" t="shared" si="0" ref="C9:C48">SUM(D9:E9)</f>
        <v>613.35</v>
      </c>
      <c r="D9" s="27">
        <v>613.35</v>
      </c>
      <c r="E9" s="27">
        <v>0</v>
      </c>
      <c r="F9" s="28" t="s">
        <v>96</v>
      </c>
      <c r="G9" s="28" t="s">
        <v>97</v>
      </c>
      <c r="H9" s="27">
        <f aca="true" t="shared" si="1" ref="H9:H19">SUM(I9:J9)</f>
        <v>0</v>
      </c>
      <c r="I9" s="27">
        <v>0</v>
      </c>
      <c r="J9" s="27">
        <v>0</v>
      </c>
    </row>
    <row r="10" spans="1:10" s="23" customFormat="1" ht="21.75" customHeight="1">
      <c r="A10" s="28" t="s">
        <v>98</v>
      </c>
      <c r="B10" s="28" t="s">
        <v>99</v>
      </c>
      <c r="C10" s="27">
        <f t="shared" si="0"/>
        <v>0</v>
      </c>
      <c r="D10" s="27">
        <v>0</v>
      </c>
      <c r="E10" s="27">
        <v>0</v>
      </c>
      <c r="F10" s="28" t="s">
        <v>100</v>
      </c>
      <c r="G10" s="28" t="s">
        <v>101</v>
      </c>
      <c r="H10" s="27">
        <f t="shared" si="1"/>
        <v>0</v>
      </c>
      <c r="I10" s="27">
        <v>0</v>
      </c>
      <c r="J10" s="27">
        <v>0</v>
      </c>
    </row>
    <row r="11" spans="1:10" s="23" customFormat="1" ht="21.75" customHeight="1">
      <c r="A11" s="28" t="s">
        <v>102</v>
      </c>
      <c r="B11" s="28" t="s">
        <v>103</v>
      </c>
      <c r="C11" s="27">
        <f t="shared" si="0"/>
        <v>0</v>
      </c>
      <c r="D11" s="27">
        <v>0</v>
      </c>
      <c r="E11" s="27">
        <v>0</v>
      </c>
      <c r="F11" s="28" t="s">
        <v>104</v>
      </c>
      <c r="G11" s="28" t="s">
        <v>105</v>
      </c>
      <c r="H11" s="27">
        <f t="shared" si="1"/>
        <v>0</v>
      </c>
      <c r="I11" s="27">
        <v>0</v>
      </c>
      <c r="J11" s="27">
        <v>0</v>
      </c>
    </row>
    <row r="12" spans="1:10" s="23" customFormat="1" ht="21.75" customHeight="1">
      <c r="A12" s="28" t="s">
        <v>106</v>
      </c>
      <c r="B12" s="28" t="s">
        <v>107</v>
      </c>
      <c r="C12" s="27">
        <f t="shared" si="0"/>
        <v>93624.19</v>
      </c>
      <c r="D12" s="27">
        <v>93624.19</v>
      </c>
      <c r="E12" s="27">
        <v>0</v>
      </c>
      <c r="F12" s="28" t="s">
        <v>108</v>
      </c>
      <c r="G12" s="28" t="s">
        <v>109</v>
      </c>
      <c r="H12" s="27">
        <f t="shared" si="1"/>
        <v>4949.35</v>
      </c>
      <c r="I12" s="27">
        <v>4949.35</v>
      </c>
      <c r="J12" s="27">
        <v>0</v>
      </c>
    </row>
    <row r="13" spans="1:10" s="23" customFormat="1" ht="33" customHeight="1">
      <c r="A13" s="28" t="s">
        <v>110</v>
      </c>
      <c r="B13" s="28" t="s">
        <v>111</v>
      </c>
      <c r="C13" s="27">
        <f t="shared" si="0"/>
        <v>28097</v>
      </c>
      <c r="D13" s="27">
        <v>28097</v>
      </c>
      <c r="E13" s="27">
        <v>0</v>
      </c>
      <c r="F13" s="28" t="s">
        <v>112</v>
      </c>
      <c r="G13" s="28" t="s">
        <v>113</v>
      </c>
      <c r="H13" s="27">
        <f t="shared" si="1"/>
        <v>0</v>
      </c>
      <c r="I13" s="27">
        <v>0</v>
      </c>
      <c r="J13" s="27">
        <v>0</v>
      </c>
    </row>
    <row r="14" spans="1:10" s="23" customFormat="1" ht="21.75" customHeight="1">
      <c r="A14" s="28" t="s">
        <v>114</v>
      </c>
      <c r="B14" s="28" t="s">
        <v>115</v>
      </c>
      <c r="C14" s="27">
        <f t="shared" si="0"/>
        <v>15101.58</v>
      </c>
      <c r="D14" s="27">
        <v>15101.58</v>
      </c>
      <c r="E14" s="27">
        <v>0</v>
      </c>
      <c r="F14" s="28" t="s">
        <v>116</v>
      </c>
      <c r="G14" s="28" t="s">
        <v>117</v>
      </c>
      <c r="H14" s="27">
        <f t="shared" si="1"/>
        <v>0</v>
      </c>
      <c r="I14" s="27">
        <v>0</v>
      </c>
      <c r="J14" s="27">
        <v>0</v>
      </c>
    </row>
    <row r="15" spans="1:10" s="23" customFormat="1" ht="30" customHeight="1">
      <c r="A15" s="28" t="s">
        <v>118</v>
      </c>
      <c r="B15" s="28" t="s">
        <v>119</v>
      </c>
      <c r="C15" s="27">
        <f t="shared" si="0"/>
        <v>35277.32</v>
      </c>
      <c r="D15" s="27">
        <v>35277.32</v>
      </c>
      <c r="E15" s="27">
        <v>0</v>
      </c>
      <c r="F15" s="28" t="s">
        <v>120</v>
      </c>
      <c r="G15" s="28" t="s">
        <v>121</v>
      </c>
      <c r="H15" s="27">
        <f t="shared" si="1"/>
        <v>0</v>
      </c>
      <c r="I15" s="27">
        <v>0</v>
      </c>
      <c r="J15" s="27">
        <v>0</v>
      </c>
    </row>
    <row r="16" spans="1:10" s="23" customFormat="1" ht="30" customHeight="1">
      <c r="A16" s="28" t="s">
        <v>122</v>
      </c>
      <c r="B16" s="28" t="s">
        <v>123</v>
      </c>
      <c r="C16" s="27">
        <f t="shared" si="0"/>
        <v>0</v>
      </c>
      <c r="D16" s="27">
        <v>0</v>
      </c>
      <c r="E16" s="27">
        <v>0</v>
      </c>
      <c r="F16" s="28" t="s">
        <v>124</v>
      </c>
      <c r="G16" s="28" t="s">
        <v>125</v>
      </c>
      <c r="H16" s="27">
        <f t="shared" si="1"/>
        <v>0</v>
      </c>
      <c r="I16" s="27">
        <v>0</v>
      </c>
      <c r="J16" s="27">
        <v>0</v>
      </c>
    </row>
    <row r="17" spans="1:10" s="23" customFormat="1" ht="30" customHeight="1">
      <c r="A17" s="28" t="s">
        <v>126</v>
      </c>
      <c r="B17" s="28" t="s">
        <v>127</v>
      </c>
      <c r="C17" s="27">
        <f t="shared" si="0"/>
        <v>3017.48</v>
      </c>
      <c r="D17" s="27">
        <v>3017.48</v>
      </c>
      <c r="E17" s="27">
        <v>0</v>
      </c>
      <c r="F17" s="28" t="s">
        <v>128</v>
      </c>
      <c r="G17" s="28" t="s">
        <v>129</v>
      </c>
      <c r="H17" s="27">
        <f t="shared" si="1"/>
        <v>0</v>
      </c>
      <c r="I17" s="27">
        <v>0</v>
      </c>
      <c r="J17" s="27">
        <v>0</v>
      </c>
    </row>
    <row r="18" spans="1:10" s="23" customFormat="1" ht="30" customHeight="1">
      <c r="A18" s="28" t="s">
        <v>130</v>
      </c>
      <c r="B18" s="29" t="s">
        <v>131</v>
      </c>
      <c r="C18" s="27">
        <f t="shared" si="0"/>
        <v>0</v>
      </c>
      <c r="D18" s="27">
        <v>0</v>
      </c>
      <c r="E18" s="27">
        <v>0</v>
      </c>
      <c r="F18" s="28" t="s">
        <v>132</v>
      </c>
      <c r="G18" s="28" t="s">
        <v>133</v>
      </c>
      <c r="H18" s="27">
        <f t="shared" si="1"/>
        <v>0</v>
      </c>
      <c r="I18" s="27">
        <v>0</v>
      </c>
      <c r="J18" s="27">
        <v>0</v>
      </c>
    </row>
    <row r="19" spans="1:10" s="23" customFormat="1" ht="30.75">
      <c r="A19" s="28" t="s">
        <v>134</v>
      </c>
      <c r="B19" s="28" t="s">
        <v>135</v>
      </c>
      <c r="C19" s="27">
        <f t="shared" si="0"/>
        <v>0</v>
      </c>
      <c r="D19" s="27">
        <v>0</v>
      </c>
      <c r="E19" s="27">
        <v>0</v>
      </c>
      <c r="F19" s="28" t="s">
        <v>136</v>
      </c>
      <c r="G19" s="28" t="s">
        <v>137</v>
      </c>
      <c r="H19" s="27">
        <f t="shared" si="1"/>
        <v>17.99</v>
      </c>
      <c r="I19" s="27">
        <v>17.99</v>
      </c>
      <c r="J19" s="27">
        <v>0</v>
      </c>
    </row>
    <row r="20" spans="1:10" s="23" customFormat="1" ht="30" customHeight="1">
      <c r="A20" s="28" t="s">
        <v>138</v>
      </c>
      <c r="B20" s="28" t="s">
        <v>139</v>
      </c>
      <c r="C20" s="27">
        <f t="shared" si="0"/>
        <v>12640.71</v>
      </c>
      <c r="D20" s="27">
        <v>12640.71</v>
      </c>
      <c r="E20" s="27">
        <v>0</v>
      </c>
      <c r="F20" s="28"/>
      <c r="G20" s="28"/>
      <c r="H20" s="27"/>
      <c r="I20" s="27"/>
      <c r="J20" s="27"/>
    </row>
    <row r="21" spans="1:10" s="23" customFormat="1" ht="21.75" customHeight="1">
      <c r="A21" s="26" t="s">
        <v>140</v>
      </c>
      <c r="B21" s="26" t="s">
        <v>141</v>
      </c>
      <c r="C21" s="27">
        <f>SUM(C22:C48)</f>
        <v>64276.66</v>
      </c>
      <c r="D21" s="27">
        <f>SUM(D22:D48)</f>
        <v>64276.66</v>
      </c>
      <c r="E21" s="27">
        <f>SUM(E22:E48)</f>
        <v>0</v>
      </c>
      <c r="F21" s="28"/>
      <c r="G21" s="28"/>
      <c r="H21" s="27"/>
      <c r="I21" s="27"/>
      <c r="J21" s="27"/>
    </row>
    <row r="22" spans="1:10" s="23" customFormat="1" ht="21.75" customHeight="1">
      <c r="A22" s="30">
        <v>30201</v>
      </c>
      <c r="B22" s="28" t="s">
        <v>142</v>
      </c>
      <c r="C22" s="27">
        <f t="shared" si="0"/>
        <v>19.4</v>
      </c>
      <c r="D22" s="37">
        <v>19.4</v>
      </c>
      <c r="E22" s="27">
        <v>0</v>
      </c>
      <c r="F22" s="28"/>
      <c r="G22" s="28"/>
      <c r="H22" s="27"/>
      <c r="I22" s="27"/>
      <c r="J22" s="27"/>
    </row>
    <row r="23" spans="1:10" s="23" customFormat="1" ht="33" customHeight="1">
      <c r="A23" s="28" t="s">
        <v>143</v>
      </c>
      <c r="B23" s="28" t="s">
        <v>144</v>
      </c>
      <c r="C23" s="27">
        <f t="shared" si="0"/>
        <v>0</v>
      </c>
      <c r="D23" s="37">
        <v>0</v>
      </c>
      <c r="E23" s="27">
        <v>0</v>
      </c>
      <c r="F23" s="28"/>
      <c r="G23" s="28"/>
      <c r="H23" s="27"/>
      <c r="I23" s="27"/>
      <c r="J23" s="27"/>
    </row>
    <row r="24" spans="1:10" s="23" customFormat="1" ht="21.75" customHeight="1">
      <c r="A24" s="28" t="s">
        <v>145</v>
      </c>
      <c r="B24" s="28" t="s">
        <v>146</v>
      </c>
      <c r="C24" s="27">
        <f t="shared" si="0"/>
        <v>0</v>
      </c>
      <c r="D24" s="37">
        <v>0</v>
      </c>
      <c r="E24" s="27">
        <v>0</v>
      </c>
      <c r="F24" s="28"/>
      <c r="G24" s="28"/>
      <c r="H24" s="27"/>
      <c r="I24" s="27"/>
      <c r="J24" s="27"/>
    </row>
    <row r="25" spans="1:10" s="23" customFormat="1" ht="27.75" customHeight="1">
      <c r="A25" s="28" t="s">
        <v>147</v>
      </c>
      <c r="B25" s="28" t="s">
        <v>148</v>
      </c>
      <c r="C25" s="27">
        <f t="shared" si="0"/>
        <v>0</v>
      </c>
      <c r="D25" s="37">
        <v>0</v>
      </c>
      <c r="E25" s="27">
        <v>0</v>
      </c>
      <c r="F25" s="28"/>
      <c r="G25" s="28"/>
      <c r="H25" s="27"/>
      <c r="I25" s="27"/>
      <c r="J25" s="27"/>
    </row>
    <row r="26" spans="1:10" s="23" customFormat="1" ht="27.75" customHeight="1">
      <c r="A26" s="31">
        <v>30205</v>
      </c>
      <c r="B26" s="31" t="s">
        <v>149</v>
      </c>
      <c r="C26" s="27">
        <f t="shared" si="0"/>
        <v>3.77</v>
      </c>
      <c r="D26" s="37">
        <v>3.77</v>
      </c>
      <c r="E26" s="27">
        <v>0</v>
      </c>
      <c r="F26" s="28"/>
      <c r="G26" s="28"/>
      <c r="H26" s="27"/>
      <c r="I26" s="27"/>
      <c r="J26" s="27"/>
    </row>
    <row r="27" spans="1:10" s="23" customFormat="1" ht="27.75" customHeight="1">
      <c r="A27" s="31">
        <v>30206</v>
      </c>
      <c r="B27" s="31" t="s">
        <v>150</v>
      </c>
      <c r="C27" s="27">
        <f t="shared" si="0"/>
        <v>6.05</v>
      </c>
      <c r="D27" s="37">
        <v>6.05</v>
      </c>
      <c r="E27" s="27">
        <v>0</v>
      </c>
      <c r="F27" s="28"/>
      <c r="G27" s="28"/>
      <c r="H27" s="27"/>
      <c r="I27" s="27"/>
      <c r="J27" s="27"/>
    </row>
    <row r="28" spans="1:10" s="23" customFormat="1" ht="22.5" customHeight="1">
      <c r="A28" s="31">
        <v>30207</v>
      </c>
      <c r="B28" s="31" t="s">
        <v>151</v>
      </c>
      <c r="C28" s="27">
        <f t="shared" si="0"/>
        <v>6.18</v>
      </c>
      <c r="D28" s="37">
        <v>6.18</v>
      </c>
      <c r="E28" s="27">
        <v>0</v>
      </c>
      <c r="F28" s="28"/>
      <c r="G28" s="28"/>
      <c r="H28" s="27"/>
      <c r="I28" s="27"/>
      <c r="J28" s="27"/>
    </row>
    <row r="29" spans="1:10" s="23" customFormat="1" ht="21.75" customHeight="1">
      <c r="A29" s="31">
        <v>30208</v>
      </c>
      <c r="B29" s="31" t="s">
        <v>152</v>
      </c>
      <c r="C29" s="27">
        <f t="shared" si="0"/>
        <v>0</v>
      </c>
      <c r="D29" s="37">
        <v>0</v>
      </c>
      <c r="E29" s="27">
        <v>0</v>
      </c>
      <c r="F29" s="28"/>
      <c r="G29" s="28"/>
      <c r="H29" s="27"/>
      <c r="I29" s="27"/>
      <c r="J29" s="27"/>
    </row>
    <row r="30" spans="1:10" s="23" customFormat="1" ht="21.75" customHeight="1">
      <c r="A30" s="31">
        <v>30209</v>
      </c>
      <c r="B30" s="31" t="s">
        <v>153</v>
      </c>
      <c r="C30" s="27">
        <f t="shared" si="0"/>
        <v>7768.95</v>
      </c>
      <c r="D30" s="37">
        <f>83.38+7685.57</f>
        <v>7768.95</v>
      </c>
      <c r="E30" s="27">
        <v>0</v>
      </c>
      <c r="F30" s="28"/>
      <c r="G30" s="28"/>
      <c r="H30" s="27"/>
      <c r="I30" s="27"/>
      <c r="J30" s="27"/>
    </row>
    <row r="31" spans="1:10" s="23" customFormat="1" ht="21.75" customHeight="1">
      <c r="A31" s="31">
        <v>30211</v>
      </c>
      <c r="B31" s="31" t="s">
        <v>154</v>
      </c>
      <c r="C31" s="27">
        <f t="shared" si="0"/>
        <v>2.6</v>
      </c>
      <c r="D31" s="37">
        <v>2.6</v>
      </c>
      <c r="E31" s="27">
        <v>0</v>
      </c>
      <c r="F31" s="28"/>
      <c r="G31" s="28"/>
      <c r="H31" s="27"/>
      <c r="I31" s="27"/>
      <c r="J31" s="27"/>
    </row>
    <row r="32" spans="1:10" s="23" customFormat="1" ht="21.75" customHeight="1">
      <c r="A32" s="31">
        <v>30212</v>
      </c>
      <c r="B32" s="31" t="s">
        <v>155</v>
      </c>
      <c r="C32" s="27">
        <f t="shared" si="0"/>
        <v>0</v>
      </c>
      <c r="D32" s="37">
        <v>0</v>
      </c>
      <c r="E32" s="27">
        <v>0</v>
      </c>
      <c r="F32" s="26"/>
      <c r="G32" s="26"/>
      <c r="H32" s="27"/>
      <c r="I32" s="27"/>
      <c r="J32" s="27"/>
    </row>
    <row r="33" spans="1:10" s="23" customFormat="1" ht="21.75" customHeight="1">
      <c r="A33" s="31">
        <v>30213</v>
      </c>
      <c r="B33" s="31" t="s">
        <v>156</v>
      </c>
      <c r="C33" s="27">
        <f t="shared" si="0"/>
        <v>0.3</v>
      </c>
      <c r="D33" s="37">
        <v>0.3</v>
      </c>
      <c r="E33" s="27">
        <v>0</v>
      </c>
      <c r="F33" s="26"/>
      <c r="G33" s="26"/>
      <c r="H33" s="27"/>
      <c r="I33" s="27"/>
      <c r="J33" s="27"/>
    </row>
    <row r="34" spans="1:10" s="23" customFormat="1" ht="15">
      <c r="A34" s="31">
        <v>30214</v>
      </c>
      <c r="B34" s="31" t="s">
        <v>157</v>
      </c>
      <c r="C34" s="27">
        <f t="shared" si="0"/>
        <v>0</v>
      </c>
      <c r="D34" s="37">
        <v>0</v>
      </c>
      <c r="E34" s="27">
        <v>0</v>
      </c>
      <c r="F34" s="26"/>
      <c r="G34" s="26"/>
      <c r="H34" s="27"/>
      <c r="I34" s="27"/>
      <c r="J34" s="27"/>
    </row>
    <row r="35" spans="1:10" s="23" customFormat="1" ht="21.75" customHeight="1">
      <c r="A35" s="31">
        <v>30215</v>
      </c>
      <c r="B35" s="31" t="s">
        <v>158</v>
      </c>
      <c r="C35" s="27">
        <f t="shared" si="0"/>
        <v>1.86</v>
      </c>
      <c r="D35" s="37">
        <v>1.86</v>
      </c>
      <c r="E35" s="27">
        <v>0</v>
      </c>
      <c r="F35" s="26"/>
      <c r="G35" s="26"/>
      <c r="H35" s="27"/>
      <c r="I35" s="27"/>
      <c r="J35" s="27"/>
    </row>
    <row r="36" spans="1:10" s="23" customFormat="1" ht="21.75" customHeight="1">
      <c r="A36" s="31">
        <v>30216</v>
      </c>
      <c r="B36" s="31" t="s">
        <v>159</v>
      </c>
      <c r="C36" s="27">
        <f t="shared" si="0"/>
        <v>1.86</v>
      </c>
      <c r="D36" s="37">
        <v>1.86</v>
      </c>
      <c r="E36" s="27">
        <v>0</v>
      </c>
      <c r="F36" s="26"/>
      <c r="G36" s="26"/>
      <c r="H36" s="27"/>
      <c r="I36" s="27"/>
      <c r="J36" s="27"/>
    </row>
    <row r="37" spans="1:10" s="23" customFormat="1" ht="21.75" customHeight="1">
      <c r="A37" s="31">
        <v>30217</v>
      </c>
      <c r="B37" s="31" t="s">
        <v>160</v>
      </c>
      <c r="C37" s="27">
        <f t="shared" si="0"/>
        <v>1.44</v>
      </c>
      <c r="D37" s="37">
        <v>1.44</v>
      </c>
      <c r="E37" s="27">
        <v>0</v>
      </c>
      <c r="F37" s="32"/>
      <c r="G37" s="32"/>
      <c r="H37" s="56"/>
      <c r="I37" s="56"/>
      <c r="J37" s="56"/>
    </row>
    <row r="38" spans="1:10" s="23" customFormat="1" ht="21.75" customHeight="1">
      <c r="A38" s="31">
        <v>30218</v>
      </c>
      <c r="B38" s="31" t="s">
        <v>161</v>
      </c>
      <c r="C38" s="27">
        <f t="shared" si="0"/>
        <v>0</v>
      </c>
      <c r="D38" s="37">
        <v>0</v>
      </c>
      <c r="E38" s="27">
        <v>0</v>
      </c>
      <c r="F38" s="32"/>
      <c r="G38" s="32"/>
      <c r="H38" s="56"/>
      <c r="I38" s="56"/>
      <c r="J38" s="56"/>
    </row>
    <row r="39" spans="1:10" s="23" customFormat="1" ht="21.75" customHeight="1">
      <c r="A39" s="31">
        <v>30224</v>
      </c>
      <c r="B39" s="31" t="s">
        <v>162</v>
      </c>
      <c r="C39" s="27">
        <f t="shared" si="0"/>
        <v>0</v>
      </c>
      <c r="D39" s="37">
        <v>0</v>
      </c>
      <c r="E39" s="27">
        <v>0</v>
      </c>
      <c r="F39" s="32"/>
      <c r="G39" s="32"/>
      <c r="H39" s="56"/>
      <c r="I39" s="56"/>
      <c r="J39" s="56"/>
    </row>
    <row r="40" spans="1:10" s="23" customFormat="1" ht="21.75" customHeight="1">
      <c r="A40" s="31">
        <v>30225</v>
      </c>
      <c r="B40" s="31" t="s">
        <v>163</v>
      </c>
      <c r="C40" s="27">
        <f t="shared" si="0"/>
        <v>0</v>
      </c>
      <c r="D40" s="37">
        <v>0</v>
      </c>
      <c r="E40" s="27">
        <v>0</v>
      </c>
      <c r="F40" s="32"/>
      <c r="G40" s="32"/>
      <c r="H40" s="56"/>
      <c r="I40" s="56"/>
      <c r="J40" s="56"/>
    </row>
    <row r="41" spans="1:10" s="23" customFormat="1" ht="21.75" customHeight="1">
      <c r="A41" s="31">
        <v>30226</v>
      </c>
      <c r="B41" s="31" t="s">
        <v>164</v>
      </c>
      <c r="C41" s="27">
        <f t="shared" si="0"/>
        <v>23</v>
      </c>
      <c r="D41" s="37">
        <v>23</v>
      </c>
      <c r="E41" s="27">
        <v>0</v>
      </c>
      <c r="F41" s="32"/>
      <c r="G41" s="32"/>
      <c r="H41" s="56"/>
      <c r="I41" s="56"/>
      <c r="J41" s="56"/>
    </row>
    <row r="42" spans="1:10" s="23" customFormat="1" ht="21.75" customHeight="1">
      <c r="A42" s="31">
        <v>30227</v>
      </c>
      <c r="B42" s="31" t="s">
        <v>165</v>
      </c>
      <c r="C42" s="27">
        <f t="shared" si="0"/>
        <v>0</v>
      </c>
      <c r="D42" s="37">
        <v>0</v>
      </c>
      <c r="E42" s="27">
        <v>0</v>
      </c>
      <c r="F42" s="32"/>
      <c r="G42" s="32"/>
      <c r="H42" s="56"/>
      <c r="I42" s="56"/>
      <c r="J42" s="56"/>
    </row>
    <row r="43" spans="1:10" s="23" customFormat="1" ht="21.75" customHeight="1">
      <c r="A43" s="31">
        <v>30228</v>
      </c>
      <c r="B43" s="31" t="s">
        <v>166</v>
      </c>
      <c r="C43" s="27">
        <f t="shared" si="0"/>
        <v>3621.39</v>
      </c>
      <c r="D43" s="37">
        <v>3621.39</v>
      </c>
      <c r="E43" s="27">
        <v>0</v>
      </c>
      <c r="F43" s="32"/>
      <c r="G43" s="32"/>
      <c r="H43" s="56"/>
      <c r="I43" s="56"/>
      <c r="J43" s="56"/>
    </row>
    <row r="44" spans="1:10" s="23" customFormat="1" ht="29.25" customHeight="1">
      <c r="A44" s="31">
        <v>30229</v>
      </c>
      <c r="B44" s="31" t="s">
        <v>167</v>
      </c>
      <c r="C44" s="27">
        <f t="shared" si="0"/>
        <v>20.98</v>
      </c>
      <c r="D44" s="37">
        <v>20.98</v>
      </c>
      <c r="E44" s="27">
        <v>0</v>
      </c>
      <c r="F44" s="32"/>
      <c r="G44" s="32"/>
      <c r="H44" s="56"/>
      <c r="I44" s="56"/>
      <c r="J44" s="56"/>
    </row>
    <row r="45" spans="1:10" s="23" customFormat="1" ht="21.75" customHeight="1">
      <c r="A45" s="31">
        <v>30231</v>
      </c>
      <c r="B45" s="31" t="s">
        <v>168</v>
      </c>
      <c r="C45" s="27">
        <f t="shared" si="0"/>
        <v>1.85</v>
      </c>
      <c r="D45" s="37">
        <v>1.85</v>
      </c>
      <c r="E45" s="27">
        <v>0</v>
      </c>
      <c r="F45" s="32"/>
      <c r="G45" s="32"/>
      <c r="H45" s="56"/>
      <c r="I45" s="56"/>
      <c r="J45" s="56"/>
    </row>
    <row r="46" spans="1:10" s="23" customFormat="1" ht="27" customHeight="1">
      <c r="A46" s="31">
        <v>30239</v>
      </c>
      <c r="B46" s="31" t="s">
        <v>169</v>
      </c>
      <c r="C46" s="27">
        <f t="shared" si="0"/>
        <v>55.77</v>
      </c>
      <c r="D46" s="37">
        <v>55.77</v>
      </c>
      <c r="E46" s="27">
        <v>0</v>
      </c>
      <c r="F46" s="32"/>
      <c r="G46" s="32"/>
      <c r="H46" s="56"/>
      <c r="I46" s="56"/>
      <c r="J46" s="56"/>
    </row>
    <row r="47" spans="1:10" ht="15">
      <c r="A47" s="31">
        <v>30240</v>
      </c>
      <c r="B47" s="31" t="s">
        <v>170</v>
      </c>
      <c r="C47" s="27">
        <f t="shared" si="0"/>
        <v>0</v>
      </c>
      <c r="D47" s="37">
        <v>0</v>
      </c>
      <c r="E47" s="27">
        <v>0</v>
      </c>
      <c r="F47" s="32"/>
      <c r="G47" s="32"/>
      <c r="H47" s="56"/>
      <c r="I47" s="56"/>
      <c r="J47" s="56"/>
    </row>
    <row r="48" spans="1:10" ht="15">
      <c r="A48" s="31">
        <v>30299</v>
      </c>
      <c r="B48" s="31" t="s">
        <v>171</v>
      </c>
      <c r="C48" s="27">
        <f t="shared" si="0"/>
        <v>52741.26</v>
      </c>
      <c r="D48" s="37">
        <f>30274.29+22466.97</f>
        <v>52741.26</v>
      </c>
      <c r="E48" s="27">
        <v>0</v>
      </c>
      <c r="F48" s="32"/>
      <c r="G48" s="25" t="s">
        <v>172</v>
      </c>
      <c r="H48" s="56">
        <f>I48+J48</f>
        <v>380794.31</v>
      </c>
      <c r="I48" s="56">
        <f>SUM(D7+D21+I7)</f>
        <v>380794.31</v>
      </c>
      <c r="J48" s="56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7">
      <selection activeCell="D12" sqref="D12"/>
    </sheetView>
  </sheetViews>
  <sheetFormatPr defaultColWidth="9.00390625" defaultRowHeight="15"/>
  <cols>
    <col min="1" max="1" width="37.421875" style="11" customWidth="1"/>
    <col min="2" max="2" width="24.8515625" style="11" customWidth="1"/>
    <col min="3" max="3" width="20.8515625" style="11" customWidth="1"/>
    <col min="4" max="16384" width="9.00390625" style="11" customWidth="1"/>
  </cols>
  <sheetData>
    <row r="1" spans="1:3" ht="35.25" customHeight="1">
      <c r="A1" s="166" t="s">
        <v>173</v>
      </c>
      <c r="B1" s="166"/>
      <c r="C1" s="166"/>
    </row>
    <row r="2" spans="1:3" ht="27.75">
      <c r="A2" s="167" t="s">
        <v>174</v>
      </c>
      <c r="B2" s="167"/>
      <c r="C2" s="167"/>
    </row>
    <row r="3" spans="1:3" s="10" customFormat="1" ht="19.5" customHeight="1">
      <c r="A3" s="52" t="s">
        <v>187</v>
      </c>
      <c r="B3" s="12"/>
      <c r="C3" s="13" t="s">
        <v>2</v>
      </c>
    </row>
    <row r="4" spans="1:3" ht="49.5" customHeight="1">
      <c r="A4" s="14" t="s">
        <v>39</v>
      </c>
      <c r="B4" s="14" t="s">
        <v>175</v>
      </c>
      <c r="C4" s="15" t="s">
        <v>176</v>
      </c>
    </row>
    <row r="5" spans="1:3" ht="30" customHeight="1">
      <c r="A5" s="14" t="s">
        <v>59</v>
      </c>
      <c r="B5" s="14">
        <f>B6+B7+B8</f>
        <v>3.29</v>
      </c>
      <c r="C5" s="14">
        <v>3.29</v>
      </c>
    </row>
    <row r="6" spans="1:7" ht="30" customHeight="1">
      <c r="A6" s="16" t="s">
        <v>177</v>
      </c>
      <c r="B6" s="58"/>
      <c r="C6" s="58"/>
      <c r="G6" s="17"/>
    </row>
    <row r="7" spans="1:3" ht="30" customHeight="1">
      <c r="A7" s="16" t="s">
        <v>178</v>
      </c>
      <c r="B7" s="14">
        <v>1.44</v>
      </c>
      <c r="C7" s="14">
        <v>1.44</v>
      </c>
    </row>
    <row r="8" spans="1:3" ht="30" customHeight="1">
      <c r="A8" s="16" t="s">
        <v>179</v>
      </c>
      <c r="B8" s="14">
        <v>1.85</v>
      </c>
      <c r="C8" s="14">
        <v>1.85</v>
      </c>
    </row>
    <row r="9" spans="1:3" ht="30" customHeight="1">
      <c r="A9" s="18" t="s">
        <v>180</v>
      </c>
      <c r="B9" s="19">
        <v>1.85</v>
      </c>
      <c r="C9" s="19">
        <v>1.85</v>
      </c>
    </row>
    <row r="10" spans="1:3" ht="30" customHeight="1">
      <c r="A10" s="20" t="s">
        <v>181</v>
      </c>
      <c r="B10" s="21"/>
      <c r="C10" s="14"/>
    </row>
    <row r="11" spans="1:3" ht="107.25" customHeight="1">
      <c r="A11" s="168" t="s">
        <v>182</v>
      </c>
      <c r="B11" s="168"/>
      <c r="C11" s="169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J13" sqref="J13"/>
    </sheetView>
  </sheetViews>
  <sheetFormatPr defaultColWidth="9.00390625" defaultRowHeight="15"/>
  <cols>
    <col min="1" max="2" width="3.7109375" style="4" customWidth="1"/>
    <col min="3" max="3" width="4.2812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173" t="s">
        <v>183</v>
      </c>
      <c r="B1" s="173"/>
      <c r="C1" s="173"/>
      <c r="D1" s="173"/>
      <c r="E1" s="173"/>
    </row>
    <row r="2" spans="1:5" ht="27.75">
      <c r="A2" s="149" t="s">
        <v>184</v>
      </c>
      <c r="B2" s="149"/>
      <c r="C2" s="149"/>
      <c r="D2" s="149"/>
      <c r="E2" s="149"/>
    </row>
    <row r="3" spans="1:5" s="1" customFormat="1" ht="32.25" customHeight="1">
      <c r="A3" s="174" t="s">
        <v>187</v>
      </c>
      <c r="B3" s="175"/>
      <c r="C3" s="175"/>
      <c r="D3" s="175"/>
      <c r="E3" s="5" t="s">
        <v>185</v>
      </c>
    </row>
    <row r="4" spans="1:5" s="2" customFormat="1" ht="36" customHeight="1">
      <c r="A4" s="176" t="s">
        <v>47</v>
      </c>
      <c r="B4" s="177"/>
      <c r="C4" s="178"/>
      <c r="D4" s="179" t="s">
        <v>48</v>
      </c>
      <c r="E4" s="179" t="s">
        <v>80</v>
      </c>
    </row>
    <row r="5" spans="1:5" s="3" customFormat="1" ht="18" customHeight="1">
      <c r="A5" s="6" t="s">
        <v>49</v>
      </c>
      <c r="B5" s="6" t="s">
        <v>50</v>
      </c>
      <c r="C5" s="6" t="s">
        <v>51</v>
      </c>
      <c r="D5" s="180"/>
      <c r="E5" s="180"/>
    </row>
    <row r="6" spans="1:5" s="3" customFormat="1" ht="18" customHeight="1">
      <c r="A6" s="170"/>
      <c r="B6" s="171"/>
      <c r="C6" s="172"/>
      <c r="D6" s="7"/>
      <c r="E6" s="57">
        <v>0</v>
      </c>
    </row>
    <row r="7" spans="1:5" s="3" customFormat="1" ht="18" customHeight="1">
      <c r="A7" s="170"/>
      <c r="B7" s="171"/>
      <c r="C7" s="172"/>
      <c r="D7" s="9"/>
      <c r="E7" s="8"/>
    </row>
    <row r="8" spans="1:5" s="3" customFormat="1" ht="18" customHeight="1">
      <c r="A8" s="170"/>
      <c r="B8" s="171"/>
      <c r="C8" s="172"/>
      <c r="D8" s="9"/>
      <c r="E8" s="8"/>
    </row>
    <row r="9" spans="1:5" s="3" customFormat="1" ht="18" customHeight="1">
      <c r="A9" s="170"/>
      <c r="B9" s="171"/>
      <c r="C9" s="172"/>
      <c r="D9" s="9"/>
      <c r="E9" s="8"/>
    </row>
    <row r="10" spans="1:5" s="3" customFormat="1" ht="18" customHeight="1">
      <c r="A10" s="170"/>
      <c r="B10" s="171"/>
      <c r="C10" s="172"/>
      <c r="D10" s="9"/>
      <c r="E10" s="8"/>
    </row>
    <row r="11" spans="1:5" s="3" customFormat="1" ht="18" customHeight="1">
      <c r="A11" s="170"/>
      <c r="B11" s="171"/>
      <c r="C11" s="172"/>
      <c r="D11" s="9" t="s">
        <v>40</v>
      </c>
      <c r="E11" s="8"/>
    </row>
    <row r="12" spans="1:5" s="3" customFormat="1" ht="18" customHeight="1">
      <c r="A12" s="170"/>
      <c r="B12" s="171"/>
      <c r="C12" s="172"/>
      <c r="D12" s="9" t="s">
        <v>40</v>
      </c>
      <c r="E12" s="8"/>
    </row>
    <row r="13" spans="1:5" s="3" customFormat="1" ht="18" customHeight="1">
      <c r="A13" s="170"/>
      <c r="B13" s="171"/>
      <c r="C13" s="172"/>
      <c r="D13" s="9" t="s">
        <v>40</v>
      </c>
      <c r="E13" s="8"/>
    </row>
    <row r="14" spans="1:5" s="3" customFormat="1" ht="18" customHeight="1">
      <c r="A14" s="170"/>
      <c r="B14" s="171"/>
      <c r="C14" s="172"/>
      <c r="D14" s="9" t="s">
        <v>40</v>
      </c>
      <c r="E14" s="8"/>
    </row>
    <row r="15" spans="1:5" s="3" customFormat="1" ht="18" customHeight="1">
      <c r="A15" s="170"/>
      <c r="B15" s="171"/>
      <c r="C15" s="172"/>
      <c r="D15" s="9" t="s">
        <v>40</v>
      </c>
      <c r="E15" s="8"/>
    </row>
    <row r="16" spans="1:5" s="3" customFormat="1" ht="18" customHeight="1">
      <c r="A16" s="170"/>
      <c r="B16" s="171"/>
      <c r="C16" s="172"/>
      <c r="D16" s="9" t="s">
        <v>40</v>
      </c>
      <c r="E16" s="8"/>
    </row>
    <row r="17" s="3" customFormat="1" ht="14.25">
      <c r="A17" s="3" t="s">
        <v>186</v>
      </c>
    </row>
    <row r="18" s="3" customFormat="1" ht="14.25"/>
    <row r="19" spans="1:3" ht="14.25">
      <c r="A19" s="3"/>
      <c r="B19" s="3"/>
      <c r="C19" s="3"/>
    </row>
  </sheetData>
  <sheetProtection/>
  <mergeCells count="17">
    <mergeCell ref="A14:C14"/>
    <mergeCell ref="A15:C15"/>
    <mergeCell ref="A16:C16"/>
    <mergeCell ref="D4:D5"/>
    <mergeCell ref="E4:E5"/>
    <mergeCell ref="A8:C8"/>
    <mergeCell ref="A9:C9"/>
    <mergeCell ref="A10:C10"/>
    <mergeCell ref="A11:C11"/>
    <mergeCell ref="A12:C12"/>
    <mergeCell ref="A13:C13"/>
    <mergeCell ref="A1:E1"/>
    <mergeCell ref="A2:E2"/>
    <mergeCell ref="A3:D3"/>
    <mergeCell ref="A4:C4"/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安培</cp:lastModifiedBy>
  <cp:lastPrinted>2017-01-20T08:11:02Z</cp:lastPrinted>
  <dcterms:created xsi:type="dcterms:W3CDTF">2016-12-24T04:07:35Z</dcterms:created>
  <dcterms:modified xsi:type="dcterms:W3CDTF">2021-02-08T06:35:04Z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